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lberghi e villaggi turist.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<sst xmlns="http://schemas.openxmlformats.org/spreadsheetml/2006/main" count="70" uniqueCount="50">
  <si>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ALBERGHI, PENSIONI E VILLAGGI TURISTICI</t>
  </si>
  <si>
    <t>A) ALBERGHI E PENSIONI</t>
  </si>
  <si>
    <t>Per permessi di costruire relativi a costruzioni destinate ad alberghi o pensioni si applicano le tabelle da 2/1 a 2/5 (art. 23 e tabella B/2 L.R. 6/79).</t>
  </si>
  <si>
    <t>B) VILLAGGI TURISTICI</t>
  </si>
  <si>
    <t>Per permessi di costruire relativi a costruzioni destinate a villaggi turistici si applica la sottostante tabella, relativa a edifici residenziali riferiti alla</t>
  </si>
  <si>
    <t>classe 5^ dei Comuni e all'indice di fabbricabilità territoriale 0,25 mc/mq (art. 23 e tabella B/2 L.R. 6/79).</t>
  </si>
  <si>
    <t>ZONA</t>
  </si>
  <si>
    <r>
      <t xml:space="preserve">I.F.T.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</si>
  <si>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"B/1" L.R. 6/79
abbattuta del 50%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</si>
  <si>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</si>
  <si>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</si>
  <si>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</si>
  <si>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</si>
  <si>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</si>
  <si>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</si>
  <si>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</si>
  <si>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</si>
  <si>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</si>
  <si>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</si>
  <si>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</si>
  <si>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</si>
  <si>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</si>
  <si>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///</t>
  </si>
  <si>
    <t>RAPPORTO DI CONVERSIONE EURO/LIRE</t>
  </si>
  <si>
    <t>Oltre
5000</t>
  </si>
  <si>
    <t>N.C.</t>
  </si>
  <si>
    <t>Variaz.
in %</t>
  </si>
  <si>
    <t>D.R.</t>
  </si>
  <si>
    <t>R.R.</t>
  </si>
  <si>
    <t>0-500</t>
  </si>
  <si>
    <t>Coefficiente di
raccordo basi
1976-2000</t>
  </si>
  <si>
    <t>501-2000</t>
  </si>
  <si>
    <t>2001-5000</t>
  </si>
  <si>
    <t>Indice costo
dicembre 1979
(base 1976)</t>
  </si>
  <si>
    <t>Le opere interne agli impianti turistici (strade, parcheggi, rete idrica, ecc.) sono a carico del concessionario e non sono compensabili con i tributi di cui alla soprastante</t>
  </si>
  <si>
    <t>tabella (art. 23 L.R. 6/79). Gli oneri vanno calcolati a metro quadro di superficie lorda di pavimento, compresi i piani seminterrati (art. 33 L.R. 6/79).</t>
  </si>
  <si>
    <t>SIGNIFICATO DELLE ABBREVIAZIONI</t>
  </si>
  <si>
    <t>NOTE</t>
  </si>
  <si>
    <t>U.P. = Urbanizzazione primaria.</t>
  </si>
  <si>
    <t>N.C. = Nuove costruzioni</t>
  </si>
  <si>
    <t>In mancanza di specifiche indicazioni regionali, per il "Tipo di intervento" sono</t>
  </si>
  <si>
    <t>U.S. = Urbanizzazione secondaria.</t>
  </si>
  <si>
    <t>D.R. = Demolizioni e ricostruzioni</t>
  </si>
  <si>
    <t>stati adottati gli indici delle zone omogenee "C", congrui con l'indice di</t>
  </si>
  <si>
    <t>U.T. = Somma di U.P. e U.S.</t>
  </si>
  <si>
    <t>R.R. = Ristrutturazioni e restauri</t>
  </si>
  <si>
    <t>fabbricabilità territoriale prescritto dalla L.R. 6/79.</t>
  </si>
  <si>
    <t>Indice costo
giugno 2008
(base 2000)</t>
  </si>
  <si>
    <t>TAB. 4/1 - CONTRIBUTI DI URBANIZZAZIONE PER IMPIANTI TURISTICI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</si>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</sst>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3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70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4" fillId="0" borderId="29" xfId="0" applyNumberFormat="1" applyFont="1" applyBorder="1" applyAlignment="1" quotePrefix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textRotation="90" wrapText="1"/>
    </xf>
    <xf numFmtId="4" fontId="4" fillId="0" borderId="34" xfId="0" applyNumberFormat="1" applyFont="1" applyBorder="1" applyAlignment="1">
      <alignment horizontal="center" vertical="center" textRotation="90" wrapText="1"/>
    </xf>
    <xf numFmtId="4" fontId="4" fillId="0" borderId="35" xfId="0" applyNumberFormat="1" applyFont="1" applyBorder="1" applyAlignment="1">
      <alignment horizontal="center" vertical="center" textRotation="90" wrapText="1"/>
    </xf>
    <xf numFmtId="2" fontId="1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175" fontId="4" fillId="0" borderId="40" xfId="0" applyNumberFormat="1" applyFont="1" applyBorder="1" applyAlignment="1">
      <alignment horizontal="center" vertical="center" textRotation="90" wrapText="1"/>
    </xf>
    <xf numFmtId="175" fontId="4" fillId="0" borderId="17" xfId="0" applyNumberFormat="1" applyFont="1" applyBorder="1" applyAlignment="1">
      <alignment horizontal="center" vertical="center" textRotation="90" wrapText="1"/>
    </xf>
    <xf numFmtId="175" fontId="4" fillId="0" borderId="21" xfId="0" applyNumberFormat="1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2" fontId="4" fillId="0" borderId="33" xfId="0" applyNumberFormat="1" applyFont="1" applyBorder="1" applyAlignment="1">
      <alignment horizontal="center" vertical="center" textRotation="90" wrapText="1"/>
    </xf>
    <xf numFmtId="2" fontId="4" fillId="0" borderId="34" xfId="0" applyNumberFormat="1" applyFont="1" applyBorder="1" applyAlignment="1">
      <alignment horizontal="center" vertical="center" textRotation="90" wrapText="1"/>
    </xf>
    <xf numFmtId="2" fontId="4" fillId="0" borderId="35" xfId="0" applyNumberFormat="1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173" fontId="1" fillId="0" borderId="25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172" fontId="1" fillId="0" borderId="25" xfId="0" applyNumberFormat="1" applyFont="1" applyBorder="1" applyAlignment="1">
      <alignment horizontal="center" vertical="center" textRotation="90" wrapText="1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7"/>
  <sheetViews>
    <sheetView tabSelected="1" zoomScalePageLayoutView="0" workbookViewId="0" topLeftCell="A1">
      <selection activeCell="B2" sqref="B2:X3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5" width="7.281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8.28125" style="1" customWidth="1"/>
    <col min="12" max="12" width="5.710937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2" customWidth="1"/>
    <col min="18" max="18" width="0.85546875" style="1" customWidth="1"/>
    <col min="19" max="19" width="8.8515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100" t="s">
        <v>48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2:24" ht="12.75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2:24" ht="6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12.75">
      <c r="B5" s="4" t="s">
        <v>1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V5" s="3"/>
      <c r="W5" s="3"/>
      <c r="X5" s="3"/>
    </row>
    <row r="6" spans="2:24" ht="12.75">
      <c r="B6" s="5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V6" s="3"/>
      <c r="W6" s="3"/>
      <c r="X6" s="3"/>
    </row>
    <row r="7" spans="2:24" ht="6.75" customHeight="1">
      <c r="B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V7" s="3"/>
      <c r="W7" s="3"/>
      <c r="X7" s="3"/>
    </row>
    <row r="8" spans="2:24" ht="12.75">
      <c r="B8" s="4" t="s">
        <v>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V8" s="3"/>
      <c r="W8" s="3"/>
      <c r="X8" s="3"/>
    </row>
    <row r="9" spans="2:24" ht="12.75">
      <c r="B9" s="5" t="s">
        <v>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V9" s="3"/>
      <c r="W9" s="3"/>
      <c r="X9" s="3"/>
    </row>
    <row r="10" spans="2:24" ht="12.75">
      <c r="B10" s="5" t="s">
        <v>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V10" s="3"/>
      <c r="W10" s="3"/>
      <c r="X10" s="3"/>
    </row>
    <row r="11" ht="10.5" thickBot="1"/>
    <row r="12" spans="2:24" ht="24.75" customHeight="1" thickTop="1">
      <c r="B12" s="94" t="s">
        <v>6</v>
      </c>
      <c r="C12" s="87" t="s">
        <v>7</v>
      </c>
      <c r="D12" s="68" t="s">
        <v>8</v>
      </c>
      <c r="E12" s="69"/>
      <c r="F12" s="64">
        <v>1936.27</v>
      </c>
      <c r="G12" s="68" t="s">
        <v>9</v>
      </c>
      <c r="H12" s="69"/>
      <c r="I12" s="87" t="s">
        <v>10</v>
      </c>
      <c r="J12" s="87" t="s">
        <v>11</v>
      </c>
      <c r="K12" s="68" t="s">
        <v>12</v>
      </c>
      <c r="L12" s="69"/>
      <c r="M12" s="68" t="s">
        <v>13</v>
      </c>
      <c r="N12" s="69"/>
      <c r="O12" s="68" t="s">
        <v>14</v>
      </c>
      <c r="P12" s="77"/>
      <c r="Q12" s="69"/>
      <c r="S12" s="68" t="s">
        <v>15</v>
      </c>
      <c r="T12" s="79"/>
      <c r="V12" s="68" t="s">
        <v>49</v>
      </c>
      <c r="W12" s="77"/>
      <c r="X12" s="69"/>
    </row>
    <row r="13" spans="2:24" ht="12.75" customHeight="1">
      <c r="B13" s="95"/>
      <c r="C13" s="95"/>
      <c r="D13" s="70"/>
      <c r="E13" s="71"/>
      <c r="F13" s="65"/>
      <c r="G13" s="70"/>
      <c r="H13" s="71"/>
      <c r="I13" s="88"/>
      <c r="J13" s="88"/>
      <c r="K13" s="70"/>
      <c r="L13" s="71"/>
      <c r="M13" s="70"/>
      <c r="N13" s="71"/>
      <c r="O13" s="70"/>
      <c r="P13" s="78"/>
      <c r="Q13" s="71"/>
      <c r="S13" s="80"/>
      <c r="T13" s="81"/>
      <c r="V13" s="70"/>
      <c r="W13" s="78"/>
      <c r="X13" s="71"/>
    </row>
    <row r="14" spans="2:24" ht="12.75" customHeight="1" thickBot="1">
      <c r="B14" s="96"/>
      <c r="C14" s="96"/>
      <c r="D14" s="6" t="s">
        <v>16</v>
      </c>
      <c r="E14" s="7" t="s">
        <v>17</v>
      </c>
      <c r="F14" s="66"/>
      <c r="G14" s="6" t="s">
        <v>16</v>
      </c>
      <c r="H14" s="7" t="s">
        <v>17</v>
      </c>
      <c r="I14" s="89"/>
      <c r="J14" s="89"/>
      <c r="K14" s="6" t="s">
        <v>18</v>
      </c>
      <c r="L14" s="8" t="s">
        <v>19</v>
      </c>
      <c r="M14" s="9" t="s">
        <v>20</v>
      </c>
      <c r="N14" s="10" t="s">
        <v>19</v>
      </c>
      <c r="O14" s="9" t="s">
        <v>16</v>
      </c>
      <c r="P14" s="11" t="s">
        <v>17</v>
      </c>
      <c r="Q14" s="10" t="s">
        <v>21</v>
      </c>
      <c r="S14" s="82"/>
      <c r="T14" s="83"/>
      <c r="V14" s="12" t="s">
        <v>16</v>
      </c>
      <c r="W14" s="13" t="s">
        <v>17</v>
      </c>
      <c r="X14" s="14" t="s">
        <v>21</v>
      </c>
    </row>
    <row r="15" spans="2:28" ht="15" customHeight="1" thickTop="1">
      <c r="B15" s="97" t="s">
        <v>22</v>
      </c>
      <c r="C15" s="121">
        <v>0.25</v>
      </c>
      <c r="D15" s="123">
        <f>30000/2</f>
        <v>15000</v>
      </c>
      <c r="E15" s="126">
        <f>14100/2</f>
        <v>7050</v>
      </c>
      <c r="F15" s="106" t="s">
        <v>23</v>
      </c>
      <c r="G15" s="122">
        <f>D15/$F$12</f>
        <v>7.746853486342298</v>
      </c>
      <c r="H15" s="73">
        <f>E15/$F$12</f>
        <v>3.64102113858088</v>
      </c>
      <c r="I15" s="67">
        <v>1.2</v>
      </c>
      <c r="J15" s="67">
        <v>1</v>
      </c>
      <c r="K15" s="90" t="s">
        <v>24</v>
      </c>
      <c r="L15" s="117">
        <v>1</v>
      </c>
      <c r="M15" s="15" t="s">
        <v>25</v>
      </c>
      <c r="N15" s="16">
        <v>0.8</v>
      </c>
      <c r="O15" s="17">
        <f>$G$15*$I$15*$J$15*$L$15*N15</f>
        <v>7.436979346888606</v>
      </c>
      <c r="P15" s="18">
        <f>$H$15*$I$15*$J$15*$L$15*N15</f>
        <v>3.4953802930376447</v>
      </c>
      <c r="Q15" s="19">
        <f aca="true" t="shared" si="0" ref="Q15:Q26">SUM(O15:P15)</f>
        <v>10.93235963992625</v>
      </c>
      <c r="S15" s="103" t="s">
        <v>26</v>
      </c>
      <c r="T15" s="74">
        <f>(T18*T22-T26)/T26*100</f>
        <v>419.90438888888895</v>
      </c>
      <c r="V15" s="20">
        <f aca="true" t="shared" si="1" ref="V15:V26">O15*(1+$T$15/100)</f>
        <v>38.66518202523409</v>
      </c>
      <c r="W15" s="21">
        <f aca="true" t="shared" si="2" ref="W15:W26">P15*(1+$T$15/100)</f>
        <v>18.172635551860022</v>
      </c>
      <c r="X15" s="22">
        <f aca="true" t="shared" si="3" ref="X15:X26">Q15*(1+$T$15/100)</f>
        <v>56.837817577094114</v>
      </c>
      <c r="Z15" s="23"/>
      <c r="AA15" s="23"/>
      <c r="AB15" s="23"/>
    </row>
    <row r="16" spans="2:28" ht="15" customHeight="1">
      <c r="B16" s="98"/>
      <c r="C16" s="62"/>
      <c r="D16" s="124"/>
      <c r="E16" s="113"/>
      <c r="F16" s="107"/>
      <c r="G16" s="72"/>
      <c r="H16" s="58"/>
      <c r="I16" s="56"/>
      <c r="J16" s="56"/>
      <c r="K16" s="85"/>
      <c r="L16" s="118"/>
      <c r="M16" s="15" t="s">
        <v>27</v>
      </c>
      <c r="N16" s="16">
        <v>0.7</v>
      </c>
      <c r="O16" s="17">
        <f>$G$15*$I$15*$J$15*$L$15*N16</f>
        <v>6.50735692852753</v>
      </c>
      <c r="P16" s="18">
        <f>$H$15*$I$15*$J$15*$L$15*N16</f>
        <v>3.058457756407939</v>
      </c>
      <c r="Q16" s="19">
        <f t="shared" si="0"/>
        <v>9.56581468493547</v>
      </c>
      <c r="S16" s="104"/>
      <c r="T16" s="75"/>
      <c r="V16" s="20">
        <f t="shared" si="1"/>
        <v>33.83203427207983</v>
      </c>
      <c r="W16" s="21">
        <f t="shared" si="2"/>
        <v>15.901056107877519</v>
      </c>
      <c r="X16" s="22">
        <f t="shared" si="3"/>
        <v>49.733090379957346</v>
      </c>
      <c r="Z16" s="23"/>
      <c r="AA16" s="23"/>
      <c r="AB16" s="23"/>
    </row>
    <row r="17" spans="2:28" ht="15" customHeight="1">
      <c r="B17" s="98"/>
      <c r="C17" s="62"/>
      <c r="D17" s="125"/>
      <c r="E17" s="114"/>
      <c r="F17" s="107"/>
      <c r="G17" s="72"/>
      <c r="H17" s="58"/>
      <c r="I17" s="56"/>
      <c r="J17" s="56"/>
      <c r="K17" s="91"/>
      <c r="L17" s="119"/>
      <c r="M17" s="24" t="s">
        <v>28</v>
      </c>
      <c r="N17" s="25">
        <v>0.6</v>
      </c>
      <c r="O17" s="26">
        <f>$G$15*$I$15*$J$15*$L$15*N17</f>
        <v>5.577734510166454</v>
      </c>
      <c r="P17" s="27">
        <f>$H$15*$I$15*$J$15*$L$15*N17</f>
        <v>2.6215352197782336</v>
      </c>
      <c r="Q17" s="28">
        <f t="shared" si="0"/>
        <v>8.199269729944689</v>
      </c>
      <c r="S17" s="105"/>
      <c r="T17" s="76"/>
      <c r="V17" s="29">
        <f t="shared" si="1"/>
        <v>28.998886518925566</v>
      </c>
      <c r="W17" s="30">
        <f t="shared" si="2"/>
        <v>13.629476663895016</v>
      </c>
      <c r="X17" s="31">
        <f t="shared" si="3"/>
        <v>42.628363182820586</v>
      </c>
      <c r="Z17" s="23"/>
      <c r="AA17" s="23"/>
      <c r="AB17" s="23"/>
    </row>
    <row r="18" spans="2:28" ht="15" customHeight="1">
      <c r="B18" s="54" t="s">
        <v>22</v>
      </c>
      <c r="C18" s="62">
        <v>0.25</v>
      </c>
      <c r="D18" s="60">
        <f>30000/2</f>
        <v>15000</v>
      </c>
      <c r="E18" s="112">
        <f>14100/2</f>
        <v>7050</v>
      </c>
      <c r="F18" s="107"/>
      <c r="G18" s="72">
        <f>D18/$F$12</f>
        <v>7.746853486342298</v>
      </c>
      <c r="H18" s="58">
        <f>E18/$F$12</f>
        <v>3.64102113858088</v>
      </c>
      <c r="I18" s="56">
        <v>1.2</v>
      </c>
      <c r="J18" s="56">
        <v>1</v>
      </c>
      <c r="K18" s="92" t="s">
        <v>29</v>
      </c>
      <c r="L18" s="120">
        <v>1.5</v>
      </c>
      <c r="M18" s="32" t="s">
        <v>25</v>
      </c>
      <c r="N18" s="33">
        <v>0.8</v>
      </c>
      <c r="O18" s="34">
        <f>$G$18*$I$18*$J$18*$L$18*N18</f>
        <v>11.155469020332909</v>
      </c>
      <c r="P18" s="35">
        <f>$H$18*$I$18*$J$18*$L$18*N18</f>
        <v>5.243070439556468</v>
      </c>
      <c r="Q18" s="36">
        <f t="shared" si="0"/>
        <v>16.398539459889378</v>
      </c>
      <c r="S18" s="128" t="s">
        <v>30</v>
      </c>
      <c r="T18" s="129">
        <v>7.0363</v>
      </c>
      <c r="V18" s="37">
        <f t="shared" si="1"/>
        <v>57.99777303785113</v>
      </c>
      <c r="W18" s="38">
        <f t="shared" si="2"/>
        <v>27.25895332779004</v>
      </c>
      <c r="X18" s="39">
        <f t="shared" si="3"/>
        <v>85.25672636564117</v>
      </c>
      <c r="Z18" s="23"/>
      <c r="AA18" s="23"/>
      <c r="AB18" s="23"/>
    </row>
    <row r="19" spans="2:28" ht="15" customHeight="1">
      <c r="B19" s="55"/>
      <c r="C19" s="62"/>
      <c r="D19" s="60"/>
      <c r="E19" s="113"/>
      <c r="F19" s="107"/>
      <c r="G19" s="72"/>
      <c r="H19" s="58"/>
      <c r="I19" s="56"/>
      <c r="J19" s="56"/>
      <c r="K19" s="92"/>
      <c r="L19" s="118"/>
      <c r="M19" s="15" t="s">
        <v>27</v>
      </c>
      <c r="N19" s="16">
        <v>0.7</v>
      </c>
      <c r="O19" s="17">
        <f>$G$18*$I$18*$J$18*$L$18*N19</f>
        <v>9.761035392791294</v>
      </c>
      <c r="P19" s="18">
        <f>$H$18*$I$18*$J$18*$L$18*N19</f>
        <v>4.5876866346119085</v>
      </c>
      <c r="Q19" s="19">
        <f t="shared" si="0"/>
        <v>14.348722027403202</v>
      </c>
      <c r="S19" s="104"/>
      <c r="T19" s="130"/>
      <c r="V19" s="20">
        <f t="shared" si="1"/>
        <v>50.748051408119736</v>
      </c>
      <c r="W19" s="21">
        <f t="shared" si="2"/>
        <v>23.851584161816277</v>
      </c>
      <c r="X19" s="22">
        <f t="shared" si="3"/>
        <v>74.59963556993601</v>
      </c>
      <c r="Z19" s="23"/>
      <c r="AA19" s="23"/>
      <c r="AB19" s="23"/>
    </row>
    <row r="20" spans="2:28" ht="15" customHeight="1">
      <c r="B20" s="55"/>
      <c r="C20" s="62"/>
      <c r="D20" s="60"/>
      <c r="E20" s="114"/>
      <c r="F20" s="107"/>
      <c r="G20" s="72"/>
      <c r="H20" s="58"/>
      <c r="I20" s="56"/>
      <c r="J20" s="56"/>
      <c r="K20" s="93"/>
      <c r="L20" s="119"/>
      <c r="M20" s="24" t="s">
        <v>28</v>
      </c>
      <c r="N20" s="25">
        <v>0.6</v>
      </c>
      <c r="O20" s="26">
        <f>$G$18*$I$18*$J$18*$L$18*N20</f>
        <v>8.366601765249682</v>
      </c>
      <c r="P20" s="27">
        <f>$H$18*$I$18*$J$18*$L$18*N20</f>
        <v>3.9323028296673503</v>
      </c>
      <c r="Q20" s="28">
        <f t="shared" si="0"/>
        <v>12.298904594917031</v>
      </c>
      <c r="S20" s="104"/>
      <c r="T20" s="130"/>
      <c r="V20" s="29">
        <f t="shared" si="1"/>
        <v>43.49832977838835</v>
      </c>
      <c r="W20" s="30">
        <f t="shared" si="2"/>
        <v>20.444214995842525</v>
      </c>
      <c r="X20" s="31">
        <f t="shared" si="3"/>
        <v>63.942544774230875</v>
      </c>
      <c r="Z20" s="23"/>
      <c r="AA20" s="23"/>
      <c r="AB20" s="23"/>
    </row>
    <row r="21" spans="2:28" ht="15" customHeight="1">
      <c r="B21" s="99" t="s">
        <v>22</v>
      </c>
      <c r="C21" s="62">
        <v>0.25</v>
      </c>
      <c r="D21" s="60">
        <f>30000/2</f>
        <v>15000</v>
      </c>
      <c r="E21" s="112">
        <f>14100/2</f>
        <v>7050</v>
      </c>
      <c r="F21" s="107"/>
      <c r="G21" s="72">
        <f>D21/$F$12</f>
        <v>7.746853486342298</v>
      </c>
      <c r="H21" s="58">
        <f>E21/$F$12</f>
        <v>3.64102113858088</v>
      </c>
      <c r="I21" s="56">
        <v>1.2</v>
      </c>
      <c r="J21" s="56">
        <v>1</v>
      </c>
      <c r="K21" s="102" t="s">
        <v>31</v>
      </c>
      <c r="L21" s="120">
        <v>1.3</v>
      </c>
      <c r="M21" s="32" t="s">
        <v>25</v>
      </c>
      <c r="N21" s="16">
        <v>0.8</v>
      </c>
      <c r="O21" s="34">
        <f>$G$21*$I$21*$J$21*$L$21*N21</f>
        <v>9.668073150955188</v>
      </c>
      <c r="P21" s="35">
        <f>$H$21*$I$21*$J$21*$L$21*N21</f>
        <v>4.543994380948939</v>
      </c>
      <c r="Q21" s="36">
        <f t="shared" si="0"/>
        <v>14.212067531904125</v>
      </c>
      <c r="S21" s="105"/>
      <c r="T21" s="131"/>
      <c r="V21" s="37">
        <f t="shared" si="1"/>
        <v>50.264736632804315</v>
      </c>
      <c r="W21" s="38">
        <f t="shared" si="2"/>
        <v>23.62442621741803</v>
      </c>
      <c r="X21" s="39">
        <f t="shared" si="3"/>
        <v>73.88916285022235</v>
      </c>
      <c r="Z21" s="23"/>
      <c r="AA21" s="23"/>
      <c r="AB21" s="23"/>
    </row>
    <row r="22" spans="2:28" ht="15" customHeight="1">
      <c r="B22" s="98"/>
      <c r="C22" s="62"/>
      <c r="D22" s="60"/>
      <c r="E22" s="113"/>
      <c r="F22" s="107"/>
      <c r="G22" s="72"/>
      <c r="H22" s="58"/>
      <c r="I22" s="56"/>
      <c r="J22" s="56"/>
      <c r="K22" s="92"/>
      <c r="L22" s="118"/>
      <c r="M22" s="15" t="s">
        <v>27</v>
      </c>
      <c r="N22" s="16">
        <v>0.7</v>
      </c>
      <c r="O22" s="17">
        <f>$G$21*$I$21*$J$21*$L$21*N22</f>
        <v>8.459564007085788</v>
      </c>
      <c r="P22" s="18">
        <f>$H$21*$I$21*$J$21*$L$21*N22</f>
        <v>3.975995083330321</v>
      </c>
      <c r="Q22" s="19">
        <f t="shared" si="0"/>
        <v>12.43555909041611</v>
      </c>
      <c r="S22" s="128" t="s">
        <v>47</v>
      </c>
      <c r="T22" s="132">
        <v>133</v>
      </c>
      <c r="V22" s="20">
        <f t="shared" si="1"/>
        <v>43.981644553703774</v>
      </c>
      <c r="W22" s="21">
        <f t="shared" si="2"/>
        <v>20.671372940240776</v>
      </c>
      <c r="X22" s="22">
        <f t="shared" si="3"/>
        <v>64.65301749394455</v>
      </c>
      <c r="Z22" s="23"/>
      <c r="AA22" s="23"/>
      <c r="AB22" s="23"/>
    </row>
    <row r="23" spans="2:28" ht="15" customHeight="1">
      <c r="B23" s="98"/>
      <c r="C23" s="62"/>
      <c r="D23" s="60"/>
      <c r="E23" s="114"/>
      <c r="F23" s="107"/>
      <c r="G23" s="72"/>
      <c r="H23" s="58"/>
      <c r="I23" s="56"/>
      <c r="J23" s="56"/>
      <c r="K23" s="93"/>
      <c r="L23" s="119"/>
      <c r="M23" s="24" t="s">
        <v>28</v>
      </c>
      <c r="N23" s="25">
        <v>0.6</v>
      </c>
      <c r="O23" s="26">
        <f>$G$21*$I$21*$J$21*$L$21*N23</f>
        <v>7.251054863216391</v>
      </c>
      <c r="P23" s="27">
        <f>$H$21*$I$21*$J$21*$L$21*N23</f>
        <v>3.407995785711704</v>
      </c>
      <c r="Q23" s="28">
        <f t="shared" si="0"/>
        <v>10.659050648928094</v>
      </c>
      <c r="S23" s="104"/>
      <c r="T23" s="133"/>
      <c r="V23" s="29">
        <f t="shared" si="1"/>
        <v>37.69855247460324</v>
      </c>
      <c r="W23" s="30">
        <f t="shared" si="2"/>
        <v>17.71831966306352</v>
      </c>
      <c r="X23" s="31">
        <f t="shared" si="3"/>
        <v>55.41687213766676</v>
      </c>
      <c r="Z23" s="23"/>
      <c r="AA23" s="23"/>
      <c r="AB23" s="23"/>
    </row>
    <row r="24" spans="2:28" ht="15" customHeight="1">
      <c r="B24" s="54" t="s">
        <v>22</v>
      </c>
      <c r="C24" s="62">
        <v>0.25</v>
      </c>
      <c r="D24" s="60">
        <f>30000/2</f>
        <v>15000</v>
      </c>
      <c r="E24" s="112">
        <f>14100/2</f>
        <v>7050</v>
      </c>
      <c r="F24" s="107"/>
      <c r="G24" s="72">
        <f>D24/$F$12</f>
        <v>7.746853486342298</v>
      </c>
      <c r="H24" s="58">
        <f>E24/$F$12</f>
        <v>3.64102113858088</v>
      </c>
      <c r="I24" s="56">
        <v>1.2</v>
      </c>
      <c r="J24" s="56">
        <v>1</v>
      </c>
      <c r="K24" s="102" t="s">
        <v>32</v>
      </c>
      <c r="L24" s="120">
        <v>1.1</v>
      </c>
      <c r="M24" s="32" t="s">
        <v>25</v>
      </c>
      <c r="N24" s="16">
        <v>0.8</v>
      </c>
      <c r="O24" s="34">
        <f>$G$24*$I$24*$J$24*$L$24*N24</f>
        <v>8.180677281577466</v>
      </c>
      <c r="P24" s="35">
        <f>$H$24*$I$24*$J$24*$L$24*N24</f>
        <v>3.84491832234141</v>
      </c>
      <c r="Q24" s="36">
        <f t="shared" si="0"/>
        <v>12.025595603918877</v>
      </c>
      <c r="S24" s="104"/>
      <c r="T24" s="133"/>
      <c r="V24" s="37">
        <f t="shared" si="1"/>
        <v>42.5317002277575</v>
      </c>
      <c r="W24" s="38">
        <f t="shared" si="2"/>
        <v>19.98989910704603</v>
      </c>
      <c r="X24" s="39">
        <f t="shared" si="3"/>
        <v>62.521599334803525</v>
      </c>
      <c r="Z24" s="23"/>
      <c r="AA24" s="23"/>
      <c r="AB24" s="23"/>
    </row>
    <row r="25" spans="2:28" ht="15" customHeight="1">
      <c r="B25" s="55"/>
      <c r="C25" s="62"/>
      <c r="D25" s="60"/>
      <c r="E25" s="113"/>
      <c r="F25" s="107"/>
      <c r="G25" s="72"/>
      <c r="H25" s="58"/>
      <c r="I25" s="56"/>
      <c r="J25" s="56"/>
      <c r="K25" s="92"/>
      <c r="L25" s="118"/>
      <c r="M25" s="15" t="s">
        <v>27</v>
      </c>
      <c r="N25" s="16">
        <v>0.7</v>
      </c>
      <c r="O25" s="17">
        <f>$G$24*$I$24*$J$24*$L$24*N25</f>
        <v>7.158092621380282</v>
      </c>
      <c r="P25" s="18">
        <f>$H$24*$I$24*$J$24*$L$24*N25</f>
        <v>3.364303532048733</v>
      </c>
      <c r="Q25" s="19">
        <f t="shared" si="0"/>
        <v>10.522396153429016</v>
      </c>
      <c r="S25" s="105"/>
      <c r="T25" s="134"/>
      <c r="V25" s="20">
        <f t="shared" si="1"/>
        <v>37.215237699287805</v>
      </c>
      <c r="W25" s="21">
        <f t="shared" si="2"/>
        <v>17.49116171866527</v>
      </c>
      <c r="X25" s="22">
        <f t="shared" si="3"/>
        <v>54.70639941795308</v>
      </c>
      <c r="Z25" s="23"/>
      <c r="AA25" s="23"/>
      <c r="AB25" s="23"/>
    </row>
    <row r="26" spans="2:28" ht="15" customHeight="1">
      <c r="B26" s="55"/>
      <c r="C26" s="62"/>
      <c r="D26" s="60"/>
      <c r="E26" s="114"/>
      <c r="F26" s="107"/>
      <c r="G26" s="72"/>
      <c r="H26" s="58"/>
      <c r="I26" s="56"/>
      <c r="J26" s="56"/>
      <c r="K26" s="93"/>
      <c r="L26" s="119"/>
      <c r="M26" s="24" t="s">
        <v>28</v>
      </c>
      <c r="N26" s="25">
        <v>0.6</v>
      </c>
      <c r="O26" s="26">
        <f>$G$24*$I$24*$J$24*$L$24*N26</f>
        <v>6.1355079611831</v>
      </c>
      <c r="P26" s="27">
        <f>$H$24*$I$24*$J$24*$L$24*N26</f>
        <v>2.8836887417560573</v>
      </c>
      <c r="Q26" s="28">
        <f t="shared" si="0"/>
        <v>9.019196702939157</v>
      </c>
      <c r="S26" s="104" t="s">
        <v>33</v>
      </c>
      <c r="T26" s="133">
        <v>180</v>
      </c>
      <c r="V26" s="29">
        <f t="shared" si="1"/>
        <v>31.898775170818123</v>
      </c>
      <c r="W26" s="30">
        <f t="shared" si="2"/>
        <v>14.99242433028452</v>
      </c>
      <c r="X26" s="31">
        <f t="shared" si="3"/>
        <v>46.89119950110264</v>
      </c>
      <c r="Z26" s="23"/>
      <c r="AA26" s="23"/>
      <c r="AB26" s="23"/>
    </row>
    <row r="27" spans="2:28" ht="15" customHeight="1">
      <c r="B27" s="54"/>
      <c r="C27" s="62"/>
      <c r="D27" s="60"/>
      <c r="E27" s="112"/>
      <c r="F27" s="107"/>
      <c r="G27" s="72"/>
      <c r="H27" s="58"/>
      <c r="I27" s="109"/>
      <c r="J27" s="56"/>
      <c r="K27" s="84"/>
      <c r="L27" s="120"/>
      <c r="M27" s="32"/>
      <c r="N27" s="33"/>
      <c r="O27" s="34"/>
      <c r="P27" s="35"/>
      <c r="Q27" s="36"/>
      <c r="S27" s="104"/>
      <c r="T27" s="133"/>
      <c r="V27" s="37"/>
      <c r="W27" s="38"/>
      <c r="X27" s="39"/>
      <c r="Z27" s="23"/>
      <c r="AA27" s="23"/>
      <c r="AB27" s="23"/>
    </row>
    <row r="28" spans="2:28" ht="15" customHeight="1">
      <c r="B28" s="55"/>
      <c r="C28" s="62"/>
      <c r="D28" s="60"/>
      <c r="E28" s="113"/>
      <c r="F28" s="107"/>
      <c r="G28" s="72"/>
      <c r="H28" s="58"/>
      <c r="I28" s="109"/>
      <c r="J28" s="56"/>
      <c r="K28" s="85"/>
      <c r="L28" s="118"/>
      <c r="M28" s="15"/>
      <c r="N28" s="16"/>
      <c r="O28" s="17"/>
      <c r="P28" s="18"/>
      <c r="Q28" s="19"/>
      <c r="S28" s="104"/>
      <c r="T28" s="133"/>
      <c r="V28" s="20"/>
      <c r="W28" s="21"/>
      <c r="X28" s="22"/>
      <c r="Z28" s="23"/>
      <c r="AA28" s="23"/>
      <c r="AB28" s="23"/>
    </row>
    <row r="29" spans="2:28" ht="15" customHeight="1" thickBot="1">
      <c r="B29" s="61"/>
      <c r="C29" s="63"/>
      <c r="D29" s="111"/>
      <c r="E29" s="115"/>
      <c r="F29" s="108"/>
      <c r="G29" s="116"/>
      <c r="H29" s="59"/>
      <c r="I29" s="110"/>
      <c r="J29" s="57"/>
      <c r="K29" s="86"/>
      <c r="L29" s="127"/>
      <c r="M29" s="40"/>
      <c r="N29" s="41"/>
      <c r="O29" s="42"/>
      <c r="P29" s="43"/>
      <c r="Q29" s="44"/>
      <c r="S29" s="135"/>
      <c r="T29" s="136"/>
      <c r="V29" s="45"/>
      <c r="W29" s="46"/>
      <c r="X29" s="47"/>
      <c r="Z29" s="23"/>
      <c r="AA29" s="23"/>
      <c r="AB29" s="23"/>
    </row>
    <row r="30" spans="15:22" ht="10.5" thickTop="1">
      <c r="O30" s="48"/>
      <c r="V30" s="48"/>
    </row>
    <row r="31" spans="2:22" ht="9.75">
      <c r="B31" s="49" t="s">
        <v>34</v>
      </c>
      <c r="O31" s="48"/>
      <c r="V31" s="48"/>
    </row>
    <row r="32" spans="2:22" ht="9.75">
      <c r="B32" s="49" t="s">
        <v>35</v>
      </c>
      <c r="O32" s="48"/>
      <c r="V32" s="48"/>
    </row>
    <row r="33" spans="3:22" ht="9.75">
      <c r="C33" s="50"/>
      <c r="D33" s="50"/>
      <c r="E33" s="50"/>
      <c r="F33" s="50"/>
      <c r="V33" s="48"/>
    </row>
    <row r="34" spans="2:23" ht="9.75">
      <c r="B34" s="50" t="s">
        <v>36</v>
      </c>
      <c r="O34" s="49" t="s">
        <v>37</v>
      </c>
      <c r="W34" s="51"/>
    </row>
    <row r="35" spans="2:23" ht="9.75">
      <c r="B35" s="52" t="s">
        <v>38</v>
      </c>
      <c r="F35" s="1" t="s">
        <v>39</v>
      </c>
      <c r="O35" s="53" t="s">
        <v>40</v>
      </c>
      <c r="P35" s="51"/>
      <c r="W35" s="51"/>
    </row>
    <row r="36" spans="2:23" ht="9.75">
      <c r="B36" s="52" t="s">
        <v>41</v>
      </c>
      <c r="F36" s="1" t="s">
        <v>42</v>
      </c>
      <c r="O36" s="1" t="s">
        <v>43</v>
      </c>
      <c r="P36" s="51"/>
      <c r="W36" s="51"/>
    </row>
    <row r="37" spans="2:23" ht="9.75">
      <c r="B37" s="52" t="s">
        <v>44</v>
      </c>
      <c r="F37" s="1" t="s">
        <v>45</v>
      </c>
      <c r="O37" s="1" t="s">
        <v>46</v>
      </c>
      <c r="P37" s="51"/>
      <c r="W37" s="51"/>
    </row>
  </sheetData>
  <sheetProtection password="C7B4" sheet="1"/>
  <mergeCells count="73">
    <mergeCell ref="S18:S21"/>
    <mergeCell ref="T18:T21"/>
    <mergeCell ref="S22:S25"/>
    <mergeCell ref="T22:T25"/>
    <mergeCell ref="S26:S29"/>
    <mergeCell ref="T26:T29"/>
    <mergeCell ref="D15:D17"/>
    <mergeCell ref="E15:E17"/>
    <mergeCell ref="L21:L23"/>
    <mergeCell ref="L24:L26"/>
    <mergeCell ref="L27:L29"/>
    <mergeCell ref="H21:H23"/>
    <mergeCell ref="I21:I23"/>
    <mergeCell ref="K24:K26"/>
    <mergeCell ref="J21:J23"/>
    <mergeCell ref="E18:E20"/>
    <mergeCell ref="C18:C20"/>
    <mergeCell ref="G18:G20"/>
    <mergeCell ref="D18:D20"/>
    <mergeCell ref="L15:L17"/>
    <mergeCell ref="L18:L20"/>
    <mergeCell ref="C12:C14"/>
    <mergeCell ref="I12:I14"/>
    <mergeCell ref="C15:C17"/>
    <mergeCell ref="G15:G17"/>
    <mergeCell ref="J18:J20"/>
    <mergeCell ref="I27:I29"/>
    <mergeCell ref="D27:D29"/>
    <mergeCell ref="E21:E23"/>
    <mergeCell ref="E24:E26"/>
    <mergeCell ref="E27:E29"/>
    <mergeCell ref="G27:G29"/>
    <mergeCell ref="G24:G26"/>
    <mergeCell ref="B12:B14"/>
    <mergeCell ref="B15:B17"/>
    <mergeCell ref="B18:B20"/>
    <mergeCell ref="B21:B23"/>
    <mergeCell ref="B2:X2"/>
    <mergeCell ref="B3:X3"/>
    <mergeCell ref="K21:K23"/>
    <mergeCell ref="V12:X13"/>
    <mergeCell ref="S15:S17"/>
    <mergeCell ref="D12:E13"/>
    <mergeCell ref="T15:T17"/>
    <mergeCell ref="J15:J17"/>
    <mergeCell ref="M12:N13"/>
    <mergeCell ref="O12:Q13"/>
    <mergeCell ref="S12:T14"/>
    <mergeCell ref="K27:K29"/>
    <mergeCell ref="J12:J14"/>
    <mergeCell ref="K12:L13"/>
    <mergeCell ref="K15:K17"/>
    <mergeCell ref="K18:K20"/>
    <mergeCell ref="F12:F14"/>
    <mergeCell ref="H24:H26"/>
    <mergeCell ref="I24:I26"/>
    <mergeCell ref="I15:I17"/>
    <mergeCell ref="J24:J26"/>
    <mergeCell ref="G12:H13"/>
    <mergeCell ref="G21:G23"/>
    <mergeCell ref="H18:H20"/>
    <mergeCell ref="I18:I20"/>
    <mergeCell ref="H15:H17"/>
    <mergeCell ref="B24:B26"/>
    <mergeCell ref="J27:J29"/>
    <mergeCell ref="H27:H29"/>
    <mergeCell ref="D24:D26"/>
    <mergeCell ref="B27:B29"/>
    <mergeCell ref="C21:C23"/>
    <mergeCell ref="C27:C29"/>
    <mergeCell ref="C24:C26"/>
    <mergeCell ref="F15:F29"/>
    <mergeCell ref="D21:D23"/>
  </mergeCells>
  <printOptions/>
  <pageMargins left="0.4724409448818898" right="0.1968503937007874" top="0.9055118110236221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2008-10-31T13:38:22Z</cp:lastPrinted>
  <dcterms:created xsi:type="dcterms:W3CDTF">2006-04-24T10:06:39Z</dcterms:created>
  <dcterms:modified xsi:type="dcterms:W3CDTF">2008-10-31T13:38:26Z</dcterms:modified>
  <cp:category/>
  <cp:version/>
  <cp:contentType/>
  <cp:contentStatus/>
</cp:coreProperties>
</file>