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Resid. e direz. in zone D" sheetId="1" r:id="rId1"/>
  </sheets>
  <definedNames/>
  <calcPr fullCalcOnLoad="1"/>
</workbook>
</file>

<file path=xl/sharedStrings.xml><?xml version="1.0" encoding="utf-8"?>
<sst xmlns="http://schemas.openxmlformats.org/spreadsheetml/2006/main" count="75" uniqueCount="42">
  <si>
    <t>INTERVENTI DI NATURA RESIDENZIALE E  DIREZIONALE</t>
  </si>
  <si>
    <t>ZONA</t>
  </si>
  <si>
    <r>
      <t xml:space="preserve">I.F.F.
</t>
    </r>
    <r>
      <rPr>
        <sz val="8"/>
        <rFont val="Arial"/>
        <family val="2"/>
      </rPr>
      <t>(mc/mq)</t>
    </r>
  </si>
  <si>
    <r>
      <t xml:space="preserve">ONERI BASE
</t>
    </r>
    <r>
      <rPr>
        <sz val="8"/>
        <rFont val="Arial"/>
        <family val="2"/>
      </rPr>
      <t>Tab. "1/4"
(-50%)</t>
    </r>
  </si>
  <si>
    <r>
      <t xml:space="preserve">ONERI BASE
</t>
    </r>
    <r>
      <rPr>
        <sz val="8"/>
        <rFont val="Arial"/>
        <family val="2"/>
      </rPr>
      <t>(euro)</t>
    </r>
  </si>
  <si>
    <r>
      <t xml:space="preserve">ANDAM. DEMOGR.
</t>
    </r>
    <r>
      <rPr>
        <sz val="8"/>
        <rFont val="Arial"/>
        <family val="2"/>
      </rPr>
      <t>Tab. "D"
L.R. 6/79</t>
    </r>
  </si>
  <si>
    <r>
      <t xml:space="preserve">DISTANZA CAPOL.
</t>
    </r>
    <r>
      <rPr>
        <sz val="8"/>
        <rFont val="Arial"/>
        <family val="2"/>
      </rPr>
      <t>Tab. "E"
L.R. 6/79</t>
    </r>
  </si>
  <si>
    <r>
      <t xml:space="preserve">FASCIA COSTIERA
</t>
    </r>
    <r>
      <rPr>
        <sz val="8"/>
        <rFont val="Arial"/>
        <family val="2"/>
      </rPr>
      <t>Tab. "F" L.R. 6/79</t>
    </r>
  </si>
  <si>
    <r>
      <t xml:space="preserve">TIPO DI INTERVENTO
</t>
    </r>
    <r>
      <rPr>
        <sz val="8"/>
        <rFont val="Arial"/>
        <family val="2"/>
      </rPr>
      <t>Tab. "G" L.R. 6/79</t>
    </r>
  </si>
  <si>
    <r>
      <t xml:space="preserve">CONTRIBUTI BASE
</t>
    </r>
    <r>
      <rPr>
        <sz val="8"/>
        <rFont val="Arial"/>
        <family val="2"/>
      </rPr>
      <t>(euro)</t>
    </r>
  </si>
  <si>
    <t>VARIAZIONE
COSTO
COSTRUZIONE</t>
  </si>
  <si>
    <t>U.P.</t>
  </si>
  <si>
    <t>U.S.</t>
  </si>
  <si>
    <t>Fascia</t>
  </si>
  <si>
    <t>Coeff.</t>
  </si>
  <si>
    <t>Descr.</t>
  </si>
  <si>
    <t>U.T.</t>
  </si>
  <si>
    <t>RAPPORTO DI CONVERSIONE EURO/LIRE</t>
  </si>
  <si>
    <t>Oltre
5000</t>
  </si>
  <si>
    <t>N.C.</t>
  </si>
  <si>
    <t>Variazione
in %</t>
  </si>
  <si>
    <t>D.R.</t>
  </si>
  <si>
    <t>R.R.</t>
  </si>
  <si>
    <t>0-500</t>
  </si>
  <si>
    <t>Coefficiente di
raccordo basi
1976-2000</t>
  </si>
  <si>
    <t>501-2000</t>
  </si>
  <si>
    <t>2001-5000</t>
  </si>
  <si>
    <t>Indice costo
dicembre 1979
(base 1976)</t>
  </si>
  <si>
    <t>SIGNIFICATO DELLE ABBREVIAZIONI</t>
  </si>
  <si>
    <t>NOTE</t>
  </si>
  <si>
    <t>U.P. = Urbanizzazione primaria.</t>
  </si>
  <si>
    <t>N.C. = Nuove costruzioni</t>
  </si>
  <si>
    <t>In mancanza di specifiche indicazioni regionali, per il "Tipo di intervento" sono</t>
  </si>
  <si>
    <t>U.S. = Urbanizzazione secondaria.</t>
  </si>
  <si>
    <t>D.R. = Demolizioni e ricostruzioni</t>
  </si>
  <si>
    <t>stati adottati gli indici delle zone omogenee "C", congrui con l'indice di</t>
  </si>
  <si>
    <t>U.T. = Somma di U.P. e U.S.</t>
  </si>
  <si>
    <t>R.R. = Ristrutturazioni e restauri</t>
  </si>
  <si>
    <t>fabbricabilità territoriale delle zone 11 e 12.</t>
  </si>
  <si>
    <t>Indice costo
giugno 2008
(base 2000)</t>
  </si>
  <si>
    <t>TAB. 5/3 - CONTRIBUTI DI URBANIZZAZIONE PER INSEDIAMENTI INDUSTRIALI - ANNO 2009</t>
  </si>
  <si>
    <t>CONTRIBUTI 2009
(euro)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</si>
</sst>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000"/>
    <numFmt numFmtId="172" formatCode="#,##0.0"/>
    <numFmt numFmtId="173" formatCode="0.0000"/>
    <numFmt numFmtId="174" formatCode="0.00000"/>
    <numFmt numFmtId="175" formatCode="0.000"/>
    <numFmt numFmtId="176" formatCode="0.000%"/>
    <numFmt numFmtId="177" formatCode="mmmm\-yy"/>
    <numFmt numFmtId="178" formatCode="#,##0.000"/>
    <numFmt numFmtId="179" formatCode="&quot;€&quot;\ #,##0.0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170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 vertical="center" wrapText="1"/>
    </xf>
    <xf numFmtId="2" fontId="4" fillId="0" borderId="19" xfId="0" applyNumberFormat="1" applyFont="1" applyBorder="1" applyAlignment="1">
      <alignment vertical="center" wrapText="1"/>
    </xf>
    <xf numFmtId="2" fontId="4" fillId="0" borderId="17" xfId="0" applyNumberFormat="1" applyFont="1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170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 vertical="center" wrapText="1"/>
    </xf>
    <xf numFmtId="2" fontId="4" fillId="0" borderId="23" xfId="0" applyNumberFormat="1" applyFont="1" applyBorder="1" applyAlignment="1">
      <alignment vertical="center" wrapText="1"/>
    </xf>
    <xf numFmtId="2" fontId="4" fillId="0" borderId="21" xfId="0" applyNumberFormat="1" applyFont="1" applyBorder="1" applyAlignment="1">
      <alignment vertical="center" wrapText="1"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70" fontId="1" fillId="0" borderId="14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1" fillId="0" borderId="35" xfId="0" applyNumberFormat="1" applyFont="1" applyBorder="1" applyAlignment="1">
      <alignment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3" fontId="1" fillId="0" borderId="36" xfId="0" applyNumberFormat="1" applyFont="1" applyBorder="1" applyAlignment="1">
      <alignment vertical="center" wrapText="1"/>
    </xf>
    <xf numFmtId="3" fontId="1" fillId="0" borderId="37" xfId="0" applyNumberFormat="1" applyFont="1" applyBorder="1" applyAlignment="1">
      <alignment vertical="center" wrapText="1"/>
    </xf>
    <xf numFmtId="3" fontId="1" fillId="0" borderId="38" xfId="0" applyNumberFormat="1" applyFont="1" applyBorder="1" applyAlignment="1">
      <alignment vertical="center" wrapText="1"/>
    </xf>
    <xf numFmtId="3" fontId="1" fillId="0" borderId="39" xfId="0" applyNumberFormat="1" applyFont="1" applyBorder="1" applyAlignment="1">
      <alignment vertical="center" wrapText="1"/>
    </xf>
    <xf numFmtId="2" fontId="4" fillId="0" borderId="40" xfId="0" applyNumberFormat="1" applyFont="1" applyBorder="1" applyAlignment="1">
      <alignment horizontal="center" vertical="center" textRotation="90" wrapText="1"/>
    </xf>
    <xf numFmtId="2" fontId="4" fillId="0" borderId="41" xfId="0" applyNumberFormat="1" applyFont="1" applyBorder="1" applyAlignment="1">
      <alignment horizontal="center" vertical="center" textRotation="90" wrapText="1"/>
    </xf>
    <xf numFmtId="2" fontId="4" fillId="0" borderId="42" xfId="0" applyNumberFormat="1" applyFont="1" applyBorder="1" applyAlignment="1">
      <alignment horizontal="center" vertical="center" textRotation="90" wrapText="1"/>
    </xf>
    <xf numFmtId="4" fontId="1" fillId="0" borderId="13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/>
    </xf>
    <xf numFmtId="175" fontId="4" fillId="0" borderId="46" xfId="0" applyNumberFormat="1" applyFont="1" applyBorder="1" applyAlignment="1">
      <alignment horizontal="center" vertical="center" textRotation="90" wrapText="1"/>
    </xf>
    <xf numFmtId="175" fontId="4" fillId="0" borderId="33" xfId="0" applyNumberFormat="1" applyFont="1" applyBorder="1" applyAlignment="1">
      <alignment horizontal="center" vertical="center" textRotation="90" wrapText="1"/>
    </xf>
    <xf numFmtId="175" fontId="4" fillId="0" borderId="34" xfId="0" applyNumberFormat="1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173" fontId="1" fillId="0" borderId="27" xfId="0" applyNumberFormat="1" applyFont="1" applyBorder="1" applyAlignment="1">
      <alignment horizontal="center" vertical="center" textRotation="90" wrapText="1"/>
    </xf>
    <xf numFmtId="173" fontId="1" fillId="0" borderId="17" xfId="0" applyNumberFormat="1" applyFont="1" applyBorder="1" applyAlignment="1">
      <alignment horizontal="center" vertical="center" textRotation="90" wrapText="1"/>
    </xf>
    <xf numFmtId="173" fontId="1" fillId="0" borderId="21" xfId="0" applyNumberFormat="1" applyFont="1" applyBorder="1" applyAlignment="1">
      <alignment horizontal="center" vertical="center" textRotation="90" wrapText="1"/>
    </xf>
    <xf numFmtId="4" fontId="1" fillId="0" borderId="14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" fontId="4" fillId="0" borderId="40" xfId="0" applyNumberFormat="1" applyFont="1" applyBorder="1" applyAlignment="1">
      <alignment horizontal="center" vertical="center" textRotation="90" wrapText="1"/>
    </xf>
    <xf numFmtId="4" fontId="4" fillId="0" borderId="41" xfId="0" applyNumberFormat="1" applyFont="1" applyBorder="1" applyAlignment="1">
      <alignment horizontal="center" vertical="center" textRotation="90" wrapText="1"/>
    </xf>
    <xf numFmtId="4" fontId="4" fillId="0" borderId="42" xfId="0" applyNumberFormat="1" applyFont="1" applyBorder="1" applyAlignment="1">
      <alignment horizontal="center" vertical="center" textRotation="90" wrapText="1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1" fillId="0" borderId="50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 textRotation="90" wrapText="1"/>
    </xf>
    <xf numFmtId="3" fontId="1" fillId="0" borderId="35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 wrapText="1"/>
    </xf>
    <xf numFmtId="172" fontId="1" fillId="0" borderId="17" xfId="0" applyNumberFormat="1" applyFont="1" applyBorder="1" applyAlignment="1">
      <alignment horizontal="center" vertical="center" textRotation="90" wrapText="1"/>
    </xf>
    <xf numFmtId="172" fontId="1" fillId="0" borderId="14" xfId="0" applyNumberFormat="1" applyFont="1" applyBorder="1" applyAlignment="1">
      <alignment horizontal="center" vertical="center" textRotation="90" wrapText="1"/>
    </xf>
    <xf numFmtId="2" fontId="1" fillId="0" borderId="27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172" fontId="1" fillId="0" borderId="27" xfId="0" applyNumberFormat="1" applyFont="1" applyBorder="1" applyAlignment="1">
      <alignment horizontal="center" vertical="center" textRotation="90" wrapText="1"/>
    </xf>
    <xf numFmtId="172" fontId="1" fillId="0" borderId="21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7"/>
  <sheetViews>
    <sheetView tabSelected="1" zoomScalePageLayoutView="0" workbookViewId="0" topLeftCell="A1">
      <selection activeCell="B2" sqref="B2:X3"/>
    </sheetView>
  </sheetViews>
  <sheetFormatPr defaultColWidth="9.140625" defaultRowHeight="12.75"/>
  <cols>
    <col min="1" max="1" width="1.1484375" style="1" customWidth="1"/>
    <col min="2" max="2" width="5.57421875" style="1" customWidth="1"/>
    <col min="3" max="3" width="6.7109375" style="1" customWidth="1"/>
    <col min="4" max="4" width="6.140625" style="1" customWidth="1"/>
    <col min="5" max="5" width="6.00390625" style="1" customWidth="1"/>
    <col min="6" max="6" width="3.7109375" style="1" customWidth="1"/>
    <col min="7" max="7" width="5.28125" style="1" customWidth="1"/>
    <col min="8" max="8" width="5.140625" style="1" customWidth="1"/>
    <col min="9" max="9" width="8.28125" style="1" customWidth="1"/>
    <col min="10" max="10" width="8.57421875" style="1" customWidth="1"/>
    <col min="11" max="11" width="8.28125" style="1" customWidth="1"/>
    <col min="12" max="12" width="6.7109375" style="1" customWidth="1"/>
    <col min="13" max="13" width="7.00390625" style="1" customWidth="1"/>
    <col min="14" max="14" width="6.7109375" style="1" customWidth="1"/>
    <col min="15" max="16" width="6.00390625" style="1" customWidth="1"/>
    <col min="17" max="17" width="6.140625" style="2" customWidth="1"/>
    <col min="18" max="18" width="0.85546875" style="1" customWidth="1"/>
    <col min="19" max="19" width="8.421875" style="1" customWidth="1"/>
    <col min="20" max="20" width="4.57421875" style="1" customWidth="1"/>
    <col min="21" max="21" width="0.85546875" style="1" customWidth="1"/>
    <col min="22" max="23" width="6.7109375" style="1" customWidth="1"/>
    <col min="24" max="24" width="6.7109375" style="2" customWidth="1"/>
    <col min="25" max="16384" width="9.140625" style="1" customWidth="1"/>
  </cols>
  <sheetData>
    <row r="1" ht="5.25" customHeight="1"/>
    <row r="2" spans="2:24" ht="15">
      <c r="B2" s="137" t="s">
        <v>40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r="3" spans="2:24" ht="15">
      <c r="B3" s="137" t="s">
        <v>0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r="4" spans="2:24" ht="13.5" thickBot="1">
      <c r="B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V4" s="3"/>
      <c r="W4" s="3"/>
      <c r="X4" s="3"/>
    </row>
    <row r="5" spans="2:24" ht="24.75" customHeight="1" thickTop="1">
      <c r="B5" s="126" t="s">
        <v>1</v>
      </c>
      <c r="C5" s="100" t="s">
        <v>2</v>
      </c>
      <c r="D5" s="94" t="s">
        <v>3</v>
      </c>
      <c r="E5" s="96"/>
      <c r="F5" s="131">
        <v>1936.27</v>
      </c>
      <c r="G5" s="94" t="s">
        <v>4</v>
      </c>
      <c r="H5" s="96"/>
      <c r="I5" s="100" t="s">
        <v>5</v>
      </c>
      <c r="J5" s="100" t="s">
        <v>6</v>
      </c>
      <c r="K5" s="94" t="s">
        <v>7</v>
      </c>
      <c r="L5" s="96"/>
      <c r="M5" s="94" t="s">
        <v>8</v>
      </c>
      <c r="N5" s="96"/>
      <c r="O5" s="94" t="s">
        <v>9</v>
      </c>
      <c r="P5" s="95"/>
      <c r="Q5" s="96"/>
      <c r="S5" s="94" t="s">
        <v>10</v>
      </c>
      <c r="T5" s="121"/>
      <c r="V5" s="94" t="s">
        <v>41</v>
      </c>
      <c r="W5" s="95"/>
      <c r="X5" s="96"/>
    </row>
    <row r="6" spans="2:24" ht="12.75" customHeight="1">
      <c r="B6" s="127"/>
      <c r="C6" s="127"/>
      <c r="D6" s="97"/>
      <c r="E6" s="99"/>
      <c r="F6" s="132"/>
      <c r="G6" s="97"/>
      <c r="H6" s="99"/>
      <c r="I6" s="101"/>
      <c r="J6" s="101"/>
      <c r="K6" s="97"/>
      <c r="L6" s="99"/>
      <c r="M6" s="97"/>
      <c r="N6" s="99"/>
      <c r="O6" s="97"/>
      <c r="P6" s="98"/>
      <c r="Q6" s="99"/>
      <c r="S6" s="122"/>
      <c r="T6" s="123"/>
      <c r="V6" s="97"/>
      <c r="W6" s="98"/>
      <c r="X6" s="99"/>
    </row>
    <row r="7" spans="2:24" ht="12.75" customHeight="1" thickBot="1">
      <c r="B7" s="128"/>
      <c r="C7" s="128"/>
      <c r="D7" s="4" t="s">
        <v>11</v>
      </c>
      <c r="E7" s="5" t="s">
        <v>12</v>
      </c>
      <c r="F7" s="133"/>
      <c r="G7" s="4" t="s">
        <v>11</v>
      </c>
      <c r="H7" s="5" t="s">
        <v>12</v>
      </c>
      <c r="I7" s="102"/>
      <c r="J7" s="102"/>
      <c r="K7" s="4" t="s">
        <v>13</v>
      </c>
      <c r="L7" s="6" t="s">
        <v>14</v>
      </c>
      <c r="M7" s="7" t="s">
        <v>15</v>
      </c>
      <c r="N7" s="8" t="s">
        <v>14</v>
      </c>
      <c r="O7" s="7" t="s">
        <v>11</v>
      </c>
      <c r="P7" s="9" t="s">
        <v>12</v>
      </c>
      <c r="Q7" s="8" t="s">
        <v>16</v>
      </c>
      <c r="S7" s="124"/>
      <c r="T7" s="125"/>
      <c r="V7" s="10" t="s">
        <v>11</v>
      </c>
      <c r="W7" s="11" t="s">
        <v>12</v>
      </c>
      <c r="X7" s="12" t="s">
        <v>16</v>
      </c>
    </row>
    <row r="8" spans="2:24" ht="12.75" customHeight="1" thickTop="1">
      <c r="B8" s="100">
        <v>11</v>
      </c>
      <c r="C8" s="134">
        <v>2.5</v>
      </c>
      <c r="D8" s="140">
        <v>5280</v>
      </c>
      <c r="E8" s="120">
        <v>6790</v>
      </c>
      <c r="F8" s="89" t="s">
        <v>17</v>
      </c>
      <c r="G8" s="81">
        <f>D8/$F$5</f>
        <v>2.726892427192489</v>
      </c>
      <c r="H8" s="138">
        <f>E8/$F$5</f>
        <v>3.506742344817613</v>
      </c>
      <c r="I8" s="63">
        <v>1.15</v>
      </c>
      <c r="J8" s="82">
        <v>1</v>
      </c>
      <c r="K8" s="103" t="s">
        <v>18</v>
      </c>
      <c r="L8" s="104">
        <v>1</v>
      </c>
      <c r="M8" s="13" t="s">
        <v>19</v>
      </c>
      <c r="N8" s="14">
        <v>0.8</v>
      </c>
      <c r="O8" s="15">
        <f>$G$8*$I$8*$J$8*$L$8*N8</f>
        <v>2.5087410330170896</v>
      </c>
      <c r="P8" s="16">
        <f>$H$8*$I$8*$J$8*$L$8*N8</f>
        <v>3.2262029572322035</v>
      </c>
      <c r="Q8" s="17">
        <f aca="true" t="shared" si="0" ref="Q8:Q31">SUM(O8:P8)</f>
        <v>5.734943990249294</v>
      </c>
      <c r="S8" s="108" t="s">
        <v>20</v>
      </c>
      <c r="T8" s="105">
        <f>(T13*T20-T26)/T26*100</f>
        <v>419.90438888888895</v>
      </c>
      <c r="V8" s="18">
        <f aca="true" t="shared" si="1" ref="V8:V31">O8*(1+$T$8/100)</f>
        <v>13.0430547365123</v>
      </c>
      <c r="W8" s="19">
        <f aca="true" t="shared" si="2" ref="W8:W31">P8*(1+$T$8/100)</f>
        <v>16.77317076911335</v>
      </c>
      <c r="X8" s="20">
        <f aca="true" t="shared" si="3" ref="X8:X31">Q8*(1+$T$8/100)</f>
        <v>29.816225505625653</v>
      </c>
    </row>
    <row r="9" spans="2:24" ht="12.75" customHeight="1">
      <c r="B9" s="101"/>
      <c r="C9" s="83"/>
      <c r="D9" s="141"/>
      <c r="E9" s="87"/>
      <c r="F9" s="90"/>
      <c r="G9" s="79"/>
      <c r="H9" s="68"/>
      <c r="I9" s="61"/>
      <c r="J9" s="59"/>
      <c r="K9" s="57"/>
      <c r="L9" s="71"/>
      <c r="M9" s="13" t="s">
        <v>21</v>
      </c>
      <c r="N9" s="14">
        <v>0.7</v>
      </c>
      <c r="O9" s="15">
        <f>$G$8*$I$8*$J$8*$L$8*N9</f>
        <v>2.195148403889953</v>
      </c>
      <c r="P9" s="16">
        <f>$H$8*$I$8*$J$8*$L$8*N9</f>
        <v>2.822927587578178</v>
      </c>
      <c r="Q9" s="17">
        <f t="shared" si="0"/>
        <v>5.018075991468131</v>
      </c>
      <c r="S9" s="109"/>
      <c r="T9" s="106"/>
      <c r="V9" s="18">
        <f t="shared" si="1"/>
        <v>11.41267289444826</v>
      </c>
      <c r="W9" s="19">
        <f t="shared" si="2"/>
        <v>14.67652442297418</v>
      </c>
      <c r="X9" s="20">
        <f t="shared" si="3"/>
        <v>26.089197317422443</v>
      </c>
    </row>
    <row r="10" spans="2:24" ht="12.75" customHeight="1">
      <c r="B10" s="130"/>
      <c r="C10" s="83"/>
      <c r="D10" s="142"/>
      <c r="E10" s="88"/>
      <c r="F10" s="90"/>
      <c r="G10" s="80"/>
      <c r="H10" s="69"/>
      <c r="I10" s="61"/>
      <c r="J10" s="59"/>
      <c r="K10" s="58"/>
      <c r="L10" s="72"/>
      <c r="M10" s="21" t="s">
        <v>22</v>
      </c>
      <c r="N10" s="22">
        <v>0.6</v>
      </c>
      <c r="O10" s="23">
        <f>$G$8*$I$8*$J$8*$L$8*N10</f>
        <v>1.8815557747628169</v>
      </c>
      <c r="P10" s="24">
        <f>$H$8*$I$8*$J$8*$L$8*N10</f>
        <v>2.4196522179241526</v>
      </c>
      <c r="Q10" s="25">
        <f t="shared" si="0"/>
        <v>4.30120799268697</v>
      </c>
      <c r="S10" s="109"/>
      <c r="T10" s="106"/>
      <c r="V10" s="26">
        <f t="shared" si="1"/>
        <v>9.782291052384222</v>
      </c>
      <c r="W10" s="27">
        <f t="shared" si="2"/>
        <v>12.579878076835012</v>
      </c>
      <c r="X10" s="28">
        <f t="shared" si="3"/>
        <v>22.362169129219236</v>
      </c>
    </row>
    <row r="11" spans="2:24" ht="12.75" customHeight="1">
      <c r="B11" s="129">
        <v>11</v>
      </c>
      <c r="C11" s="134">
        <v>2.5</v>
      </c>
      <c r="D11" s="85">
        <v>5280</v>
      </c>
      <c r="E11" s="86">
        <v>6790</v>
      </c>
      <c r="F11" s="90"/>
      <c r="G11" s="78">
        <f>D11/$F$5</f>
        <v>2.726892427192489</v>
      </c>
      <c r="H11" s="67">
        <f>E11/$F$5</f>
        <v>3.506742344817613</v>
      </c>
      <c r="I11" s="63">
        <v>1.15</v>
      </c>
      <c r="J11" s="82">
        <v>1</v>
      </c>
      <c r="K11" s="57" t="s">
        <v>23</v>
      </c>
      <c r="L11" s="71">
        <v>1.5</v>
      </c>
      <c r="M11" s="13" t="s">
        <v>19</v>
      </c>
      <c r="N11" s="14">
        <v>0.8</v>
      </c>
      <c r="O11" s="15">
        <f>$G$11*$I$11*$J$11*$L$11*N11</f>
        <v>3.763111549525634</v>
      </c>
      <c r="P11" s="16">
        <f>$H$11*$I$11*$J$11*$L$11*N11</f>
        <v>4.839304435848305</v>
      </c>
      <c r="Q11" s="17">
        <f t="shared" si="0"/>
        <v>8.60241598537394</v>
      </c>
      <c r="S11" s="109"/>
      <c r="T11" s="106"/>
      <c r="V11" s="29">
        <f t="shared" si="1"/>
        <v>19.564582104768448</v>
      </c>
      <c r="W11" s="30">
        <f t="shared" si="2"/>
        <v>25.159756153670024</v>
      </c>
      <c r="X11" s="31">
        <f t="shared" si="3"/>
        <v>44.72433825843847</v>
      </c>
    </row>
    <row r="12" spans="2:24" ht="12.75" customHeight="1">
      <c r="B12" s="101"/>
      <c r="C12" s="83"/>
      <c r="D12" s="85"/>
      <c r="E12" s="87"/>
      <c r="F12" s="90"/>
      <c r="G12" s="79"/>
      <c r="H12" s="68"/>
      <c r="I12" s="61"/>
      <c r="J12" s="59"/>
      <c r="K12" s="57"/>
      <c r="L12" s="71"/>
      <c r="M12" s="13" t="s">
        <v>21</v>
      </c>
      <c r="N12" s="14">
        <v>0.7</v>
      </c>
      <c r="O12" s="15">
        <f>$G$11*$I$11*$J$11*$L$11*N12</f>
        <v>3.2927226058349293</v>
      </c>
      <c r="P12" s="16">
        <f>$H$11*$I$11*$J$11*$L$11*N12</f>
        <v>4.234391381367267</v>
      </c>
      <c r="Q12" s="17">
        <f t="shared" si="0"/>
        <v>7.527113987202196</v>
      </c>
      <c r="S12" s="110"/>
      <c r="T12" s="107"/>
      <c r="V12" s="29">
        <f t="shared" si="1"/>
        <v>17.11900934167239</v>
      </c>
      <c r="W12" s="30">
        <f t="shared" si="2"/>
        <v>22.014786634461274</v>
      </c>
      <c r="X12" s="31">
        <f t="shared" si="3"/>
        <v>39.13379597613366</v>
      </c>
    </row>
    <row r="13" spans="2:24" ht="12.75" customHeight="1">
      <c r="B13" s="130"/>
      <c r="C13" s="83"/>
      <c r="D13" s="85"/>
      <c r="E13" s="88"/>
      <c r="F13" s="90"/>
      <c r="G13" s="80"/>
      <c r="H13" s="69"/>
      <c r="I13" s="61"/>
      <c r="J13" s="59"/>
      <c r="K13" s="58"/>
      <c r="L13" s="72"/>
      <c r="M13" s="21" t="s">
        <v>22</v>
      </c>
      <c r="N13" s="22">
        <v>0.6</v>
      </c>
      <c r="O13" s="23">
        <f>$G$11*$I$11*$J$11*$L$11*N13</f>
        <v>2.822333662144225</v>
      </c>
      <c r="P13" s="24">
        <f>$H$11*$I$11*$J$11*$L$11*N13</f>
        <v>3.629478326886229</v>
      </c>
      <c r="Q13" s="25">
        <f t="shared" si="0"/>
        <v>6.451811989030454</v>
      </c>
      <c r="S13" s="111" t="s">
        <v>24</v>
      </c>
      <c r="T13" s="112">
        <v>7.0363</v>
      </c>
      <c r="V13" s="32">
        <f t="shared" si="1"/>
        <v>14.673436578576332</v>
      </c>
      <c r="W13" s="33">
        <f t="shared" si="2"/>
        <v>18.86981711525252</v>
      </c>
      <c r="X13" s="34">
        <f t="shared" si="3"/>
        <v>33.54325369382885</v>
      </c>
    </row>
    <row r="14" spans="2:24" ht="12.75" customHeight="1">
      <c r="B14" s="129">
        <v>11</v>
      </c>
      <c r="C14" s="83">
        <v>2.5</v>
      </c>
      <c r="D14" s="85">
        <v>5280</v>
      </c>
      <c r="E14" s="86">
        <v>6790</v>
      </c>
      <c r="F14" s="90"/>
      <c r="G14" s="78">
        <f>D14/$F$5</f>
        <v>2.726892427192489</v>
      </c>
      <c r="H14" s="67">
        <f>E14/$F$5</f>
        <v>3.506742344817613</v>
      </c>
      <c r="I14" s="61">
        <v>1.15</v>
      </c>
      <c r="J14" s="59">
        <v>1</v>
      </c>
      <c r="K14" s="56" t="s">
        <v>25</v>
      </c>
      <c r="L14" s="70">
        <v>1.3</v>
      </c>
      <c r="M14" s="35" t="s">
        <v>19</v>
      </c>
      <c r="N14" s="14">
        <v>0.8</v>
      </c>
      <c r="O14" s="36">
        <f>$G$14*$I$14*$J$14*$L$14*N14</f>
        <v>3.261363342922216</v>
      </c>
      <c r="P14" s="37">
        <f>$H$14*$I$14*$J$14*$L$14*N14</f>
        <v>4.194063844401865</v>
      </c>
      <c r="Q14" s="38">
        <f t="shared" si="0"/>
        <v>7.455427187324081</v>
      </c>
      <c r="S14" s="109"/>
      <c r="T14" s="113"/>
      <c r="V14" s="39">
        <f t="shared" si="1"/>
        <v>16.95597115746599</v>
      </c>
      <c r="W14" s="40">
        <f t="shared" si="2"/>
        <v>21.805121999847355</v>
      </c>
      <c r="X14" s="41">
        <f t="shared" si="3"/>
        <v>38.76109315731334</v>
      </c>
    </row>
    <row r="15" spans="2:24" ht="12.75" customHeight="1">
      <c r="B15" s="101"/>
      <c r="C15" s="83"/>
      <c r="D15" s="85"/>
      <c r="E15" s="87"/>
      <c r="F15" s="90"/>
      <c r="G15" s="79"/>
      <c r="H15" s="68"/>
      <c r="I15" s="61"/>
      <c r="J15" s="59"/>
      <c r="K15" s="57"/>
      <c r="L15" s="71"/>
      <c r="M15" s="13" t="s">
        <v>21</v>
      </c>
      <c r="N15" s="14">
        <v>0.7</v>
      </c>
      <c r="O15" s="15">
        <f>$G$14*$I$14*$J$14*$L$14*N15</f>
        <v>2.853692925056939</v>
      </c>
      <c r="P15" s="16">
        <f>$H$14*$I$14*$J$14*$L$14*N15</f>
        <v>3.6698058638516313</v>
      </c>
      <c r="Q15" s="17">
        <f t="shared" si="0"/>
        <v>6.5234987889085705</v>
      </c>
      <c r="S15" s="109"/>
      <c r="T15" s="113"/>
      <c r="V15" s="29">
        <f t="shared" si="1"/>
        <v>14.83647476278274</v>
      </c>
      <c r="W15" s="30">
        <f t="shared" si="2"/>
        <v>19.079481749866435</v>
      </c>
      <c r="X15" s="31">
        <f t="shared" si="3"/>
        <v>33.915956512649174</v>
      </c>
    </row>
    <row r="16" spans="2:24" ht="12.75" customHeight="1">
      <c r="B16" s="130"/>
      <c r="C16" s="83"/>
      <c r="D16" s="85"/>
      <c r="E16" s="88"/>
      <c r="F16" s="90"/>
      <c r="G16" s="80"/>
      <c r="H16" s="69"/>
      <c r="I16" s="61"/>
      <c r="J16" s="59"/>
      <c r="K16" s="58"/>
      <c r="L16" s="72"/>
      <c r="M16" s="21" t="s">
        <v>22</v>
      </c>
      <c r="N16" s="22">
        <v>0.6</v>
      </c>
      <c r="O16" s="23">
        <f>$G$14*$I$14*$J$14*$L$14*N16</f>
        <v>2.446022507191662</v>
      </c>
      <c r="P16" s="24">
        <f>$H$14*$I$14*$J$14*$L$14*N16</f>
        <v>3.1455478833013983</v>
      </c>
      <c r="Q16" s="25">
        <f t="shared" si="0"/>
        <v>5.591570390493061</v>
      </c>
      <c r="S16" s="109"/>
      <c r="T16" s="113"/>
      <c r="V16" s="32">
        <f t="shared" si="1"/>
        <v>12.71697836809949</v>
      </c>
      <c r="W16" s="33">
        <f t="shared" si="2"/>
        <v>16.353841499885515</v>
      </c>
      <c r="X16" s="34">
        <f t="shared" si="3"/>
        <v>29.07081986798501</v>
      </c>
    </row>
    <row r="17" spans="2:24" ht="12.75" customHeight="1">
      <c r="B17" s="129">
        <v>11</v>
      </c>
      <c r="C17" s="135">
        <v>2.5</v>
      </c>
      <c r="D17" s="117">
        <v>5280</v>
      </c>
      <c r="E17" s="86">
        <v>6790</v>
      </c>
      <c r="F17" s="90"/>
      <c r="G17" s="64">
        <f>D17/$F$5</f>
        <v>2.726892427192489</v>
      </c>
      <c r="H17" s="75">
        <f>E17/$F$5</f>
        <v>3.506742344817613</v>
      </c>
      <c r="I17" s="63">
        <v>1.15</v>
      </c>
      <c r="J17" s="82">
        <v>1</v>
      </c>
      <c r="K17" s="56" t="s">
        <v>26</v>
      </c>
      <c r="L17" s="145">
        <v>1.1</v>
      </c>
      <c r="M17" s="35" t="s">
        <v>19</v>
      </c>
      <c r="N17" s="14">
        <v>0.8</v>
      </c>
      <c r="O17" s="15">
        <f>$G$17*$I$17*$J$17*$L$17*N17</f>
        <v>2.7596151363187986</v>
      </c>
      <c r="P17" s="16">
        <f>$H$17*$I$17*$J$17*$L$17*N17</f>
        <v>3.5488232529554242</v>
      </c>
      <c r="Q17" s="17">
        <f t="shared" si="0"/>
        <v>6.308438389274222</v>
      </c>
      <c r="S17" s="109"/>
      <c r="T17" s="113"/>
      <c r="V17" s="39">
        <f t="shared" si="1"/>
        <v>14.34736021016353</v>
      </c>
      <c r="W17" s="40">
        <f t="shared" si="2"/>
        <v>18.450487846024686</v>
      </c>
      <c r="X17" s="41">
        <f t="shared" si="3"/>
        <v>32.797848056188215</v>
      </c>
    </row>
    <row r="18" spans="2:24" ht="12.75" customHeight="1">
      <c r="B18" s="101"/>
      <c r="C18" s="136"/>
      <c r="D18" s="118"/>
      <c r="E18" s="87"/>
      <c r="F18" s="90"/>
      <c r="G18" s="65"/>
      <c r="H18" s="76"/>
      <c r="I18" s="61"/>
      <c r="J18" s="59"/>
      <c r="K18" s="57"/>
      <c r="L18" s="146"/>
      <c r="M18" s="13" t="s">
        <v>21</v>
      </c>
      <c r="N18" s="14">
        <v>0.7</v>
      </c>
      <c r="O18" s="15">
        <f>$G$17*$I$17*$J$17*$L$17*N18</f>
        <v>2.4146632442789486</v>
      </c>
      <c r="P18" s="16">
        <f>$H$17*$I$17*$J$17*$L$17*N18</f>
        <v>3.1052203463359955</v>
      </c>
      <c r="Q18" s="17">
        <f t="shared" si="0"/>
        <v>5.519883590614944</v>
      </c>
      <c r="S18" s="109"/>
      <c r="T18" s="113"/>
      <c r="V18" s="29">
        <f t="shared" si="1"/>
        <v>12.553940183893086</v>
      </c>
      <c r="W18" s="30">
        <f t="shared" si="2"/>
        <v>16.144176865271596</v>
      </c>
      <c r="X18" s="31">
        <f t="shared" si="3"/>
        <v>28.698117049164683</v>
      </c>
    </row>
    <row r="19" spans="2:24" ht="12.75" customHeight="1">
      <c r="B19" s="130"/>
      <c r="C19" s="134"/>
      <c r="D19" s="119"/>
      <c r="E19" s="88"/>
      <c r="F19" s="90"/>
      <c r="G19" s="66"/>
      <c r="H19" s="77"/>
      <c r="I19" s="61"/>
      <c r="J19" s="59"/>
      <c r="K19" s="58"/>
      <c r="L19" s="147"/>
      <c r="M19" s="21" t="s">
        <v>22</v>
      </c>
      <c r="N19" s="22">
        <v>0.6</v>
      </c>
      <c r="O19" s="23">
        <f>$G$17*$I$17*$J$17*$L$17*N19</f>
        <v>2.0697113522390986</v>
      </c>
      <c r="P19" s="24">
        <f>$H$17*$I$17*$J$17*$L$17*N19</f>
        <v>2.6616174397165677</v>
      </c>
      <c r="Q19" s="25">
        <f t="shared" si="0"/>
        <v>4.731328791955667</v>
      </c>
      <c r="S19" s="110"/>
      <c r="T19" s="114"/>
      <c r="V19" s="32">
        <f t="shared" si="1"/>
        <v>10.760520157622645</v>
      </c>
      <c r="W19" s="33">
        <f t="shared" si="2"/>
        <v>13.837865884518513</v>
      </c>
      <c r="X19" s="34">
        <f t="shared" si="3"/>
        <v>24.59838604214116</v>
      </c>
    </row>
    <row r="20" spans="2:24" ht="12.75" customHeight="1">
      <c r="B20" s="129">
        <v>12</v>
      </c>
      <c r="C20" s="135">
        <v>2</v>
      </c>
      <c r="D20" s="117">
        <v>5668</v>
      </c>
      <c r="E20" s="86">
        <v>6790</v>
      </c>
      <c r="F20" s="90"/>
      <c r="G20" s="64">
        <f>D20/$F$5</f>
        <v>2.9272777040392093</v>
      </c>
      <c r="H20" s="75">
        <f>E20/$F$5</f>
        <v>3.506742344817613</v>
      </c>
      <c r="I20" s="61">
        <v>1.15</v>
      </c>
      <c r="J20" s="59">
        <v>1</v>
      </c>
      <c r="K20" s="56" t="s">
        <v>18</v>
      </c>
      <c r="L20" s="145">
        <v>1</v>
      </c>
      <c r="M20" s="35" t="s">
        <v>19</v>
      </c>
      <c r="N20" s="14">
        <v>0.8</v>
      </c>
      <c r="O20" s="15">
        <f>$G$20*$I$20*$J$20*$L$20*N20</f>
        <v>2.6930954877160724</v>
      </c>
      <c r="P20" s="16">
        <f>$H$20*$I$20*$J$20*$L$20*N20</f>
        <v>3.2262029572322035</v>
      </c>
      <c r="Q20" s="17">
        <f t="shared" si="0"/>
        <v>5.919298444948276</v>
      </c>
      <c r="S20" s="111" t="s">
        <v>39</v>
      </c>
      <c r="T20" s="148">
        <v>133</v>
      </c>
      <c r="V20" s="29">
        <f t="shared" si="1"/>
        <v>14.001521637604489</v>
      </c>
      <c r="W20" s="30">
        <f t="shared" si="2"/>
        <v>16.77317076911335</v>
      </c>
      <c r="X20" s="31">
        <f t="shared" si="3"/>
        <v>30.77469240671784</v>
      </c>
    </row>
    <row r="21" spans="2:24" ht="12.75" customHeight="1">
      <c r="B21" s="101"/>
      <c r="C21" s="136"/>
      <c r="D21" s="118"/>
      <c r="E21" s="87"/>
      <c r="F21" s="90"/>
      <c r="G21" s="65"/>
      <c r="H21" s="76"/>
      <c r="I21" s="61"/>
      <c r="J21" s="59"/>
      <c r="K21" s="57"/>
      <c r="L21" s="146"/>
      <c r="M21" s="13" t="s">
        <v>21</v>
      </c>
      <c r="N21" s="14">
        <v>0.7</v>
      </c>
      <c r="O21" s="15">
        <f>$G$20*$I$20*$J$20*$L$20*N21</f>
        <v>2.356458551751563</v>
      </c>
      <c r="P21" s="16">
        <f>$H$20*$I$20*$J$20*$L$20*N21</f>
        <v>2.822927587578178</v>
      </c>
      <c r="Q21" s="17">
        <f t="shared" si="0"/>
        <v>5.179386139329742</v>
      </c>
      <c r="S21" s="109"/>
      <c r="T21" s="143"/>
      <c r="V21" s="29">
        <f t="shared" si="1"/>
        <v>12.251331432903926</v>
      </c>
      <c r="W21" s="30">
        <f t="shared" si="2"/>
        <v>14.67652442297418</v>
      </c>
      <c r="X21" s="31">
        <f t="shared" si="3"/>
        <v>26.92785585587811</v>
      </c>
    </row>
    <row r="22" spans="2:24" ht="12.75" customHeight="1">
      <c r="B22" s="130"/>
      <c r="C22" s="134"/>
      <c r="D22" s="119"/>
      <c r="E22" s="88"/>
      <c r="F22" s="90"/>
      <c r="G22" s="66"/>
      <c r="H22" s="77"/>
      <c r="I22" s="61"/>
      <c r="J22" s="59"/>
      <c r="K22" s="58"/>
      <c r="L22" s="147"/>
      <c r="M22" s="21" t="s">
        <v>22</v>
      </c>
      <c r="N22" s="22">
        <v>0.6</v>
      </c>
      <c r="O22" s="15">
        <f>$G$20*$I$20*$J$20*$L$20*N22</f>
        <v>2.019821615787054</v>
      </c>
      <c r="P22" s="16">
        <f>$H$20*$I$20*$J$20*$L$20*N22</f>
        <v>2.4196522179241526</v>
      </c>
      <c r="Q22" s="17">
        <f t="shared" si="0"/>
        <v>4.439473833711206</v>
      </c>
      <c r="S22" s="109"/>
      <c r="T22" s="143"/>
      <c r="V22" s="29">
        <f t="shared" si="1"/>
        <v>10.501141228203366</v>
      </c>
      <c r="W22" s="30">
        <f t="shared" si="2"/>
        <v>12.579878076835012</v>
      </c>
      <c r="X22" s="31">
        <f t="shared" si="3"/>
        <v>23.081019305038375</v>
      </c>
    </row>
    <row r="23" spans="2:24" ht="12.75" customHeight="1">
      <c r="B23" s="129">
        <v>12</v>
      </c>
      <c r="C23" s="83">
        <v>2</v>
      </c>
      <c r="D23" s="85">
        <v>5668</v>
      </c>
      <c r="E23" s="86">
        <v>6790</v>
      </c>
      <c r="F23" s="90"/>
      <c r="G23" s="78">
        <f>D23/$F$5</f>
        <v>2.9272777040392093</v>
      </c>
      <c r="H23" s="67">
        <f>E23/$F$5</f>
        <v>3.506742344817613</v>
      </c>
      <c r="I23" s="63">
        <v>1.15</v>
      </c>
      <c r="J23" s="59">
        <v>1</v>
      </c>
      <c r="K23" s="56" t="s">
        <v>23</v>
      </c>
      <c r="L23" s="70">
        <v>1.5</v>
      </c>
      <c r="M23" s="35" t="s">
        <v>19</v>
      </c>
      <c r="N23" s="14">
        <v>0.8</v>
      </c>
      <c r="O23" s="36">
        <f>$G$23*$I$23*$J$23*$L$23*N23</f>
        <v>4.039643231574108</v>
      </c>
      <c r="P23" s="37">
        <f>$H$23*$I$23*$J$23*$L$23*N23</f>
        <v>4.839304435848305</v>
      </c>
      <c r="Q23" s="38">
        <f t="shared" si="0"/>
        <v>8.878947667422413</v>
      </c>
      <c r="S23" s="109"/>
      <c r="T23" s="143"/>
      <c r="V23" s="39">
        <f t="shared" si="1"/>
        <v>21.002282456406732</v>
      </c>
      <c r="W23" s="40">
        <f t="shared" si="2"/>
        <v>25.159756153670024</v>
      </c>
      <c r="X23" s="41">
        <f t="shared" si="3"/>
        <v>46.16203861007675</v>
      </c>
    </row>
    <row r="24" spans="2:24" ht="12.75" customHeight="1">
      <c r="B24" s="101"/>
      <c r="C24" s="83"/>
      <c r="D24" s="85"/>
      <c r="E24" s="87"/>
      <c r="F24" s="90"/>
      <c r="G24" s="79"/>
      <c r="H24" s="68"/>
      <c r="I24" s="61"/>
      <c r="J24" s="59"/>
      <c r="K24" s="57"/>
      <c r="L24" s="71"/>
      <c r="M24" s="13" t="s">
        <v>21</v>
      </c>
      <c r="N24" s="14">
        <v>0.7</v>
      </c>
      <c r="O24" s="15">
        <f>$G$23*$I$23*$J$23*$L$23*N24</f>
        <v>3.5346878276273443</v>
      </c>
      <c r="P24" s="16">
        <f>$H$23*$I$23*$J$23*$L$23*N24</f>
        <v>4.234391381367267</v>
      </c>
      <c r="Q24" s="17">
        <f t="shared" si="0"/>
        <v>7.7690792089946115</v>
      </c>
      <c r="S24" s="109"/>
      <c r="T24" s="143"/>
      <c r="V24" s="29">
        <f t="shared" si="1"/>
        <v>18.376997149355887</v>
      </c>
      <c r="W24" s="30">
        <f t="shared" si="2"/>
        <v>22.014786634461274</v>
      </c>
      <c r="X24" s="31">
        <f t="shared" si="3"/>
        <v>40.39178378381716</v>
      </c>
    </row>
    <row r="25" spans="2:24" ht="12.75" customHeight="1">
      <c r="B25" s="130"/>
      <c r="C25" s="83"/>
      <c r="D25" s="85"/>
      <c r="E25" s="88"/>
      <c r="F25" s="90"/>
      <c r="G25" s="80"/>
      <c r="H25" s="69"/>
      <c r="I25" s="61"/>
      <c r="J25" s="59"/>
      <c r="K25" s="58"/>
      <c r="L25" s="72"/>
      <c r="M25" s="21" t="s">
        <v>22</v>
      </c>
      <c r="N25" s="22">
        <v>0.6</v>
      </c>
      <c r="O25" s="23">
        <f>$G$23*$I$23*$J$23*$L$23*N25</f>
        <v>3.029732423680581</v>
      </c>
      <c r="P25" s="24">
        <f>$H$23*$I$23*$J$23*$L$23*N25</f>
        <v>3.629478326886229</v>
      </c>
      <c r="Q25" s="25">
        <f t="shared" si="0"/>
        <v>6.65921075056681</v>
      </c>
      <c r="S25" s="110"/>
      <c r="T25" s="149"/>
      <c r="V25" s="32">
        <f t="shared" si="1"/>
        <v>15.751711842305047</v>
      </c>
      <c r="W25" s="33">
        <f t="shared" si="2"/>
        <v>18.86981711525252</v>
      </c>
      <c r="X25" s="34">
        <f t="shared" si="3"/>
        <v>34.621528957557565</v>
      </c>
    </row>
    <row r="26" spans="2:24" ht="12.75" customHeight="1">
      <c r="B26" s="129">
        <v>12</v>
      </c>
      <c r="C26" s="83">
        <v>2</v>
      </c>
      <c r="D26" s="85">
        <v>5668</v>
      </c>
      <c r="E26" s="86">
        <v>6790</v>
      </c>
      <c r="F26" s="90"/>
      <c r="G26" s="78">
        <f>D26/$F$5</f>
        <v>2.9272777040392093</v>
      </c>
      <c r="H26" s="67">
        <f>E26/$F$5</f>
        <v>3.506742344817613</v>
      </c>
      <c r="I26" s="61">
        <v>1.15</v>
      </c>
      <c r="J26" s="59">
        <v>1</v>
      </c>
      <c r="K26" s="56" t="s">
        <v>25</v>
      </c>
      <c r="L26" s="70">
        <v>1.3</v>
      </c>
      <c r="M26" s="35" t="s">
        <v>19</v>
      </c>
      <c r="N26" s="14">
        <v>0.8</v>
      </c>
      <c r="O26" s="36">
        <f>$G$26*$I$26*$J$26*$L$26*N26</f>
        <v>3.501024134030894</v>
      </c>
      <c r="P26" s="37">
        <f>$H$26*$I$26*$J$26*$L$26*N26</f>
        <v>4.194063844401865</v>
      </c>
      <c r="Q26" s="38">
        <f t="shared" si="0"/>
        <v>7.695087978432759</v>
      </c>
      <c r="S26" s="109" t="s">
        <v>27</v>
      </c>
      <c r="T26" s="143">
        <v>180</v>
      </c>
      <c r="V26" s="39">
        <f t="shared" si="1"/>
        <v>18.201978128885834</v>
      </c>
      <c r="W26" s="40">
        <f t="shared" si="2"/>
        <v>21.805121999847355</v>
      </c>
      <c r="X26" s="41">
        <f t="shared" si="3"/>
        <v>40.00710012873319</v>
      </c>
    </row>
    <row r="27" spans="2:24" ht="12.75" customHeight="1">
      <c r="B27" s="101"/>
      <c r="C27" s="83"/>
      <c r="D27" s="85"/>
      <c r="E27" s="87"/>
      <c r="F27" s="90"/>
      <c r="G27" s="79"/>
      <c r="H27" s="68"/>
      <c r="I27" s="61"/>
      <c r="J27" s="59"/>
      <c r="K27" s="57"/>
      <c r="L27" s="71"/>
      <c r="M27" s="13" t="s">
        <v>21</v>
      </c>
      <c r="N27" s="14">
        <v>0.7</v>
      </c>
      <c r="O27" s="15">
        <f>$G$26*$I$26*$J$26*$L$26*N27</f>
        <v>3.0633961172770316</v>
      </c>
      <c r="P27" s="16">
        <f>$H$26*$I$26*$J$26*$L$26*N27</f>
        <v>3.6698058638516313</v>
      </c>
      <c r="Q27" s="17">
        <f t="shared" si="0"/>
        <v>6.733201981128663</v>
      </c>
      <c r="S27" s="109"/>
      <c r="T27" s="143"/>
      <c r="V27" s="29">
        <f t="shared" si="1"/>
        <v>15.926730862775102</v>
      </c>
      <c r="W27" s="30">
        <f t="shared" si="2"/>
        <v>19.079481749866435</v>
      </c>
      <c r="X27" s="31">
        <f t="shared" si="3"/>
        <v>35.00621261264154</v>
      </c>
    </row>
    <row r="28" spans="2:24" ht="12.75" customHeight="1">
      <c r="B28" s="130"/>
      <c r="C28" s="83"/>
      <c r="D28" s="85"/>
      <c r="E28" s="88"/>
      <c r="F28" s="90"/>
      <c r="G28" s="80"/>
      <c r="H28" s="69"/>
      <c r="I28" s="61"/>
      <c r="J28" s="59"/>
      <c r="K28" s="58"/>
      <c r="L28" s="72"/>
      <c r="M28" s="21" t="s">
        <v>22</v>
      </c>
      <c r="N28" s="22">
        <v>0.6</v>
      </c>
      <c r="O28" s="23">
        <f>$G$26*$I$26*$J$26*$L$26*N28</f>
        <v>2.62576810052317</v>
      </c>
      <c r="P28" s="24">
        <f>$H$26*$I$26*$J$26*$L$26*N28</f>
        <v>3.1455478833013983</v>
      </c>
      <c r="Q28" s="25">
        <f t="shared" si="0"/>
        <v>5.771315983824568</v>
      </c>
      <c r="S28" s="109"/>
      <c r="T28" s="143"/>
      <c r="V28" s="32">
        <f t="shared" si="1"/>
        <v>13.651483596664374</v>
      </c>
      <c r="W28" s="33">
        <f t="shared" si="2"/>
        <v>16.353841499885515</v>
      </c>
      <c r="X28" s="34">
        <f t="shared" si="3"/>
        <v>30.00532509654989</v>
      </c>
    </row>
    <row r="29" spans="2:24" ht="12.75" customHeight="1">
      <c r="B29" s="129">
        <v>12</v>
      </c>
      <c r="C29" s="83">
        <v>2</v>
      </c>
      <c r="D29" s="85">
        <v>5668</v>
      </c>
      <c r="E29" s="86">
        <v>6790</v>
      </c>
      <c r="F29" s="90"/>
      <c r="G29" s="78">
        <f>D29/$F$5</f>
        <v>2.9272777040392093</v>
      </c>
      <c r="H29" s="67">
        <f>E29/$F$5</f>
        <v>3.506742344817613</v>
      </c>
      <c r="I29" s="61">
        <v>1.15</v>
      </c>
      <c r="J29" s="59">
        <v>1</v>
      </c>
      <c r="K29" s="56" t="s">
        <v>26</v>
      </c>
      <c r="L29" s="70">
        <v>1.1</v>
      </c>
      <c r="M29" s="35" t="s">
        <v>19</v>
      </c>
      <c r="N29" s="14">
        <v>0.8</v>
      </c>
      <c r="O29" s="36">
        <f>$G$29*$I$29*$J$29*$L$29*N29</f>
        <v>2.96240503648768</v>
      </c>
      <c r="P29" s="37">
        <f>$H$29*$I$29*$J$29*$L$29*N29</f>
        <v>3.5488232529554242</v>
      </c>
      <c r="Q29" s="38">
        <f t="shared" si="0"/>
        <v>6.511228289443104</v>
      </c>
      <c r="S29" s="109"/>
      <c r="T29" s="143"/>
      <c r="V29" s="39">
        <f t="shared" si="1"/>
        <v>15.40167380136494</v>
      </c>
      <c r="W29" s="40">
        <f t="shared" si="2"/>
        <v>18.450487846024686</v>
      </c>
      <c r="X29" s="41">
        <f t="shared" si="3"/>
        <v>33.85216164738963</v>
      </c>
    </row>
    <row r="30" spans="2:24" ht="12.75" customHeight="1">
      <c r="B30" s="101"/>
      <c r="C30" s="83"/>
      <c r="D30" s="85"/>
      <c r="E30" s="87"/>
      <c r="F30" s="90"/>
      <c r="G30" s="79"/>
      <c r="H30" s="68"/>
      <c r="I30" s="61"/>
      <c r="J30" s="59"/>
      <c r="K30" s="57"/>
      <c r="L30" s="71"/>
      <c r="M30" s="13" t="s">
        <v>21</v>
      </c>
      <c r="N30" s="14">
        <v>0.7</v>
      </c>
      <c r="O30" s="15">
        <f>$G$29*$I$29*$J$29*$L$29*N30</f>
        <v>2.59210440692672</v>
      </c>
      <c r="P30" s="16">
        <f>$H$29*$I$29*$J$29*$L$29*N30</f>
        <v>3.1052203463359955</v>
      </c>
      <c r="Q30" s="17">
        <f t="shared" si="0"/>
        <v>5.697324753262715</v>
      </c>
      <c r="S30" s="109"/>
      <c r="T30" s="143"/>
      <c r="V30" s="29">
        <f t="shared" si="1"/>
        <v>13.47646457619432</v>
      </c>
      <c r="W30" s="30">
        <f t="shared" si="2"/>
        <v>16.144176865271596</v>
      </c>
      <c r="X30" s="31">
        <f t="shared" si="3"/>
        <v>29.62064144146592</v>
      </c>
    </row>
    <row r="31" spans="2:24" ht="12.75" customHeight="1" thickBot="1">
      <c r="B31" s="102"/>
      <c r="C31" s="84"/>
      <c r="D31" s="116"/>
      <c r="E31" s="93"/>
      <c r="F31" s="91"/>
      <c r="G31" s="92"/>
      <c r="H31" s="115"/>
      <c r="I31" s="62"/>
      <c r="J31" s="60"/>
      <c r="K31" s="74"/>
      <c r="L31" s="73"/>
      <c r="M31" s="42" t="s">
        <v>22</v>
      </c>
      <c r="N31" s="43">
        <v>0.6</v>
      </c>
      <c r="O31" s="44">
        <f>$G$29*$I$29*$J$29*$L$29*N31</f>
        <v>2.2218037773657597</v>
      </c>
      <c r="P31" s="45">
        <f>$H$29*$I$29*$J$29*$L$29*N31</f>
        <v>2.6616174397165677</v>
      </c>
      <c r="Q31" s="46">
        <f t="shared" si="0"/>
        <v>4.8834212170823275</v>
      </c>
      <c r="S31" s="139"/>
      <c r="T31" s="144"/>
      <c r="V31" s="47">
        <f t="shared" si="1"/>
        <v>11.551255351023704</v>
      </c>
      <c r="W31" s="48">
        <f t="shared" si="2"/>
        <v>13.837865884518513</v>
      </c>
      <c r="X31" s="49">
        <f t="shared" si="3"/>
        <v>25.389121235542216</v>
      </c>
    </row>
    <row r="32" spans="15:22" ht="10.5" thickTop="1">
      <c r="O32" s="50"/>
      <c r="V32" s="50"/>
    </row>
    <row r="33" spans="2:22" ht="9.75">
      <c r="B33" s="51" t="s">
        <v>28</v>
      </c>
      <c r="C33" s="51"/>
      <c r="D33" s="51"/>
      <c r="E33" s="51"/>
      <c r="F33" s="51"/>
      <c r="J33" s="52"/>
      <c r="O33" s="52" t="s">
        <v>29</v>
      </c>
      <c r="V33" s="50"/>
    </row>
    <row r="34" spans="2:23" ht="9.75">
      <c r="B34" s="53" t="s">
        <v>30</v>
      </c>
      <c r="F34" s="1" t="s">
        <v>31</v>
      </c>
      <c r="O34" s="54" t="s">
        <v>32</v>
      </c>
      <c r="P34" s="55"/>
      <c r="W34" s="55"/>
    </row>
    <row r="35" spans="2:23" ht="9.75">
      <c r="B35" s="53" t="s">
        <v>33</v>
      </c>
      <c r="F35" s="1" t="s">
        <v>34</v>
      </c>
      <c r="O35" s="1" t="s">
        <v>35</v>
      </c>
      <c r="P35" s="55"/>
      <c r="W35" s="55"/>
    </row>
    <row r="36" spans="2:23" ht="9.75">
      <c r="B36" s="53" t="s">
        <v>36</v>
      </c>
      <c r="F36" s="1" t="s">
        <v>37</v>
      </c>
      <c r="O36" s="1" t="s">
        <v>38</v>
      </c>
      <c r="P36" s="55"/>
      <c r="W36" s="55"/>
    </row>
    <row r="37" spans="16:23" ht="9.75">
      <c r="P37" s="55"/>
      <c r="W37" s="55"/>
    </row>
  </sheetData>
  <sheetProtection password="C7B4" sheet="1"/>
  <mergeCells count="103">
    <mergeCell ref="T26:T31"/>
    <mergeCell ref="L17:L19"/>
    <mergeCell ref="L20:L22"/>
    <mergeCell ref="S20:S25"/>
    <mergeCell ref="T20:T25"/>
    <mergeCell ref="B20:B22"/>
    <mergeCell ref="D20:D22"/>
    <mergeCell ref="E20:E22"/>
    <mergeCell ref="B17:B19"/>
    <mergeCell ref="C17:C19"/>
    <mergeCell ref="S26:S31"/>
    <mergeCell ref="E17:E19"/>
    <mergeCell ref="E14:E16"/>
    <mergeCell ref="B26:B28"/>
    <mergeCell ref="B29:B31"/>
    <mergeCell ref="C8:C10"/>
    <mergeCell ref="D11:D13"/>
    <mergeCell ref="E11:E13"/>
    <mergeCell ref="E26:E28"/>
    <mergeCell ref="D8:D10"/>
    <mergeCell ref="C20:C22"/>
    <mergeCell ref="D14:D16"/>
    <mergeCell ref="B14:B16"/>
    <mergeCell ref="B23:B25"/>
    <mergeCell ref="B8:B10"/>
    <mergeCell ref="B2:X2"/>
    <mergeCell ref="B3:X3"/>
    <mergeCell ref="K23:K25"/>
    <mergeCell ref="H8:H10"/>
    <mergeCell ref="I8:I10"/>
    <mergeCell ref="B5:B7"/>
    <mergeCell ref="B11:B13"/>
    <mergeCell ref="D5:E6"/>
    <mergeCell ref="F5:F7"/>
    <mergeCell ref="C5:C7"/>
    <mergeCell ref="C14:C16"/>
    <mergeCell ref="C11:C13"/>
    <mergeCell ref="G5:H6"/>
    <mergeCell ref="E8:E10"/>
    <mergeCell ref="M5:N6"/>
    <mergeCell ref="S5:T7"/>
    <mergeCell ref="K11:K13"/>
    <mergeCell ref="L11:L13"/>
    <mergeCell ref="J8:J10"/>
    <mergeCell ref="K5:L6"/>
    <mergeCell ref="D26:D28"/>
    <mergeCell ref="H29:H31"/>
    <mergeCell ref="G23:G25"/>
    <mergeCell ref="D29:D31"/>
    <mergeCell ref="H26:H28"/>
    <mergeCell ref="I5:I7"/>
    <mergeCell ref="D17:D19"/>
    <mergeCell ref="G11:G13"/>
    <mergeCell ref="G20:G22"/>
    <mergeCell ref="H17:H19"/>
    <mergeCell ref="V5:X6"/>
    <mergeCell ref="J5:J7"/>
    <mergeCell ref="J11:J13"/>
    <mergeCell ref="K8:K10"/>
    <mergeCell ref="L8:L10"/>
    <mergeCell ref="O5:Q6"/>
    <mergeCell ref="T8:T12"/>
    <mergeCell ref="S8:S12"/>
    <mergeCell ref="S13:S19"/>
    <mergeCell ref="T13:T19"/>
    <mergeCell ref="C29:C31"/>
    <mergeCell ref="C26:C28"/>
    <mergeCell ref="C23:C25"/>
    <mergeCell ref="H23:H25"/>
    <mergeCell ref="D23:D25"/>
    <mergeCell ref="E23:E25"/>
    <mergeCell ref="F8:F31"/>
    <mergeCell ref="G29:G31"/>
    <mergeCell ref="G26:G28"/>
    <mergeCell ref="E29:E31"/>
    <mergeCell ref="I11:I13"/>
    <mergeCell ref="G14:G16"/>
    <mergeCell ref="G8:G10"/>
    <mergeCell ref="I17:I19"/>
    <mergeCell ref="J17:J19"/>
    <mergeCell ref="I20:I22"/>
    <mergeCell ref="J20:J22"/>
    <mergeCell ref="J14:J16"/>
    <mergeCell ref="H14:H16"/>
    <mergeCell ref="G17:G19"/>
    <mergeCell ref="H11:H13"/>
    <mergeCell ref="L14:L16"/>
    <mergeCell ref="L26:L28"/>
    <mergeCell ref="L29:L31"/>
    <mergeCell ref="K29:K31"/>
    <mergeCell ref="L23:L25"/>
    <mergeCell ref="K17:K19"/>
    <mergeCell ref="K20:K22"/>
    <mergeCell ref="H20:H22"/>
    <mergeCell ref="K26:K28"/>
    <mergeCell ref="K14:K16"/>
    <mergeCell ref="J23:J25"/>
    <mergeCell ref="J26:J28"/>
    <mergeCell ref="J29:J31"/>
    <mergeCell ref="I29:I31"/>
    <mergeCell ref="I26:I28"/>
    <mergeCell ref="I23:I25"/>
    <mergeCell ref="I14:I16"/>
  </mergeCells>
  <printOptions/>
  <pageMargins left="0.5905511811023623" right="0.2755905511811024" top="1.062992125984252" bottom="0.6299212598425197" header="0.5511811023622047" footer="0.35433070866141736"/>
  <pageSetup horizontalDpi="300" verticalDpi="300" orientation="landscape" paperSize="9" r:id="rId1"/>
  <headerFooter alignWithMargins="0">
    <oddHeader>&amp;R
</oddHeader>
    <oddFooter>&amp;L&amp;8File: &amp;F - &amp;A&amp;RPag.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</dc:creator>
  <cp:keywords/>
  <dc:description/>
  <cp:lastModifiedBy>Valued Acer Customer</cp:lastModifiedBy>
  <cp:lastPrinted>2008-09-29T11:02:42Z</cp:lastPrinted>
  <dcterms:created xsi:type="dcterms:W3CDTF">2006-04-24T09:14:30Z</dcterms:created>
  <dcterms:modified xsi:type="dcterms:W3CDTF">2008-10-31T13:41:07Z</dcterms:modified>
  <cp:category/>
  <cp:version/>
  <cp:contentType/>
  <cp:contentStatus/>
</cp:coreProperties>
</file>