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Urb. altre industrie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<sst xmlns="http://schemas.openxmlformats.org/spreadsheetml/2006/main" count="55" uniqueCount="36">
  <si>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ALTRE INDUSTRIE</t>
  </si>
  <si>
    <r>
      <t>CLASSE</t>
    </r>
    <r>
      <rPr>
        <sz val="8"/>
        <rFont val="Arial"/>
        <family val="2"/>
      </rPr>
      <t xml:space="preserve"> Numero addetti</t>
    </r>
  </si>
  <si>
    <r>
      <t xml:space="preserve">ONERI BASE
</t>
    </r>
    <r>
      <rPr>
        <sz val="8"/>
        <rFont val="Arial"/>
        <family val="2"/>
      </rPr>
      <t>Tab. "H" L.R. 6/79
abbattuta del 50%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</si>
  <si>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</si>
  <si>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</si>
  <si>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TIPO DI INTERVENTO
</t>
    </r>
    <r>
      <rPr>
        <sz val="8"/>
        <rFont val="Arial"/>
        <family val="2"/>
      </rPr>
      <t>Tab. "I"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</si>
  <si>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</si>
  <si>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</si>
  <si>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</si>
  <si>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</si>
  <si>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Descr.</t>
  </si>
  <si>
    <t>Coeff.</t>
  </si>
  <si>
    <t>U.T.</t>
  </si>
  <si>
    <t>1 - 10</t>
  </si>
  <si>
    <t>RAPPORTO DI CONVERSIONE EURO/LIRE</t>
  </si>
  <si>
    <t>P.I.P.</t>
  </si>
  <si>
    <t>Variaz.
in %</t>
  </si>
  <si>
    <t>N.I.</t>
  </si>
  <si>
    <t>A.</t>
  </si>
  <si>
    <t>11 - 50</t>
  </si>
  <si>
    <t>Coefficiente di
raccordo basi
1976-2000</t>
  </si>
  <si>
    <t>51 - 200</t>
  </si>
  <si>
    <t>201 - 1000</t>
  </si>
  <si>
    <t>Indice costo
dicembre 1979
(base 1976)</t>
  </si>
  <si>
    <t>Oltre 1000</t>
  </si>
  <si>
    <t>Per interventi di natura residenziale e direzionale all'interno del lotto, si applica la tabella 5/3.</t>
  </si>
  <si>
    <t>SIGNIFICATO DELLE ABBREVIAZIONI</t>
  </si>
  <si>
    <t>U.P. = Urbanizzazione primaria.</t>
  </si>
  <si>
    <t>P.I.P. = Nuovi insediamenti in zone P.I.P.</t>
  </si>
  <si>
    <t>U.S. = Urbanizzazione secondaria.</t>
  </si>
  <si>
    <t>N.I. = Nuovi insediamenti</t>
  </si>
  <si>
    <t>U.T. = Somma di U.P. e U.S.</t>
  </si>
  <si>
    <t>A. = Ampliamenti</t>
  </si>
  <si>
    <t>Indice costo
giugno 2008
(base 2000)</t>
  </si>
  <si>
    <t>TAB. 5/2 - CONTRIBUTI DI URBANIZZAZIONE PER INSEDIAMENTI INDUSTRIALI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</si>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</sst>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170" fontId="1" fillId="0" borderId="0" xfId="0" applyNumberFormat="1" applyFont="1" applyBorder="1" applyAlignment="1">
      <alignment horizontal="center" vertical="center" textRotation="90"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75" fontId="3" fillId="0" borderId="27" xfId="0" applyNumberFormat="1" applyFont="1" applyBorder="1" applyAlignment="1">
      <alignment horizontal="center" vertical="center" textRotation="90" wrapText="1"/>
    </xf>
    <xf numFmtId="175" fontId="3" fillId="0" borderId="16" xfId="0" applyNumberFormat="1" applyFont="1" applyBorder="1" applyAlignment="1">
      <alignment horizontal="center" vertical="center" textRotation="90" wrapText="1"/>
    </xf>
    <xf numFmtId="175" fontId="3" fillId="0" borderId="20" xfId="0" applyNumberFormat="1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6" xfId="0" applyNumberFormat="1" applyFont="1" applyBorder="1" applyAlignment="1">
      <alignment horizontal="center" vertical="center" textRotation="90" wrapText="1"/>
    </xf>
    <xf numFmtId="173" fontId="1" fillId="0" borderId="20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16" xfId="0" applyNumberFormat="1" applyFont="1" applyBorder="1" applyAlignment="1">
      <alignment horizontal="center" vertical="center" textRotation="90" wrapText="1"/>
    </xf>
    <xf numFmtId="172" fontId="1" fillId="0" borderId="20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172" fontId="1" fillId="0" borderId="1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 quotePrefix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6" fontId="1" fillId="0" borderId="34" xfId="0" applyNumberFormat="1" applyFont="1" applyBorder="1" applyAlignment="1" quotePrefix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textRotation="90" wrapText="1"/>
    </xf>
    <xf numFmtId="4" fontId="3" fillId="0" borderId="36" xfId="0" applyNumberFormat="1" applyFont="1" applyBorder="1" applyAlignment="1">
      <alignment horizontal="center" vertical="center" textRotation="90" wrapText="1"/>
    </xf>
    <xf numFmtId="4" fontId="3" fillId="0" borderId="37" xfId="0" applyNumberFormat="1" applyFont="1" applyBorder="1" applyAlignment="1">
      <alignment horizontal="center" vertical="center" textRotation="90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tabSelected="1" zoomScalePageLayoutView="0" workbookViewId="0" topLeftCell="A1">
      <selection activeCell="B2" sqref="B2:T3"/>
    </sheetView>
  </sheetViews>
  <sheetFormatPr defaultColWidth="9.140625" defaultRowHeight="12.75"/>
  <cols>
    <col min="1" max="1" width="0.9921875" style="1" customWidth="1"/>
    <col min="2" max="2" width="8.7109375" style="1" customWidth="1"/>
    <col min="3" max="4" width="6.8515625" style="1" customWidth="1"/>
    <col min="5" max="5" width="2.7109375" style="2" customWidth="1"/>
    <col min="6" max="7" width="6.8515625" style="1" customWidth="1"/>
    <col min="8" max="8" width="8.421875" style="1" customWidth="1"/>
    <col min="9" max="9" width="6.57421875" style="1" customWidth="1"/>
    <col min="10" max="10" width="6.140625" style="1" customWidth="1"/>
    <col min="11" max="12" width="6.7109375" style="1" customWidth="1"/>
    <col min="13" max="13" width="6.7109375" style="2" customWidth="1"/>
    <col min="14" max="14" width="0.85546875" style="2" customWidth="1"/>
    <col min="15" max="15" width="7.28125" style="1" customWidth="1"/>
    <col min="16" max="16" width="4.421875" style="1" customWidth="1"/>
    <col min="17" max="17" width="0.85546875" style="1" customWidth="1"/>
    <col min="18" max="20" width="6.7109375" style="1" customWidth="1"/>
    <col min="21" max="16384" width="9.140625" style="1" customWidth="1"/>
  </cols>
  <sheetData>
    <row r="1" ht="6.75" customHeight="1"/>
    <row r="2" spans="2:20" ht="15">
      <c r="B2" s="81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5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ht="10.5" thickBot="1"/>
    <row r="5" spans="2:20" ht="26.25" customHeight="1" thickTop="1">
      <c r="B5" s="86" t="s">
        <v>1</v>
      </c>
      <c r="C5" s="94" t="s">
        <v>2</v>
      </c>
      <c r="D5" s="96"/>
      <c r="E5" s="100">
        <v>1936.27</v>
      </c>
      <c r="F5" s="94" t="s">
        <v>3</v>
      </c>
      <c r="G5" s="96"/>
      <c r="H5" s="86" t="s">
        <v>4</v>
      </c>
      <c r="I5" s="94" t="s">
        <v>5</v>
      </c>
      <c r="J5" s="96"/>
      <c r="K5" s="94" t="s">
        <v>6</v>
      </c>
      <c r="L5" s="95"/>
      <c r="M5" s="96"/>
      <c r="N5" s="3"/>
      <c r="O5" s="94" t="s">
        <v>7</v>
      </c>
      <c r="P5" s="108"/>
      <c r="R5" s="94" t="s">
        <v>35</v>
      </c>
      <c r="S5" s="95"/>
      <c r="T5" s="96"/>
    </row>
    <row r="6" spans="2:20" ht="12.75" customHeight="1">
      <c r="B6" s="87"/>
      <c r="C6" s="97"/>
      <c r="D6" s="99"/>
      <c r="E6" s="101"/>
      <c r="F6" s="97"/>
      <c r="G6" s="99"/>
      <c r="H6" s="87"/>
      <c r="I6" s="97"/>
      <c r="J6" s="99"/>
      <c r="K6" s="97"/>
      <c r="L6" s="98"/>
      <c r="M6" s="99"/>
      <c r="N6" s="3"/>
      <c r="O6" s="109"/>
      <c r="P6" s="110"/>
      <c r="R6" s="97"/>
      <c r="S6" s="98"/>
      <c r="T6" s="99"/>
    </row>
    <row r="7" spans="2:20" ht="12.75" customHeight="1" thickBot="1">
      <c r="B7" s="88"/>
      <c r="C7" s="4" t="s">
        <v>8</v>
      </c>
      <c r="D7" s="5" t="s">
        <v>9</v>
      </c>
      <c r="E7" s="102"/>
      <c r="F7" s="4" t="s">
        <v>8</v>
      </c>
      <c r="G7" s="5" t="s">
        <v>9</v>
      </c>
      <c r="H7" s="88"/>
      <c r="I7" s="6" t="s">
        <v>10</v>
      </c>
      <c r="J7" s="7" t="s">
        <v>11</v>
      </c>
      <c r="K7" s="6" t="s">
        <v>8</v>
      </c>
      <c r="L7" s="8" t="s">
        <v>9</v>
      </c>
      <c r="M7" s="7" t="s">
        <v>12</v>
      </c>
      <c r="N7" s="9"/>
      <c r="O7" s="111"/>
      <c r="P7" s="112"/>
      <c r="R7" s="10" t="s">
        <v>8</v>
      </c>
      <c r="S7" s="11" t="s">
        <v>9</v>
      </c>
      <c r="T7" s="12" t="s">
        <v>12</v>
      </c>
    </row>
    <row r="8" spans="2:20" ht="15" customHeight="1" thickTop="1">
      <c r="B8" s="84" t="s">
        <v>13</v>
      </c>
      <c r="C8" s="85">
        <f>3500/2</f>
        <v>1750</v>
      </c>
      <c r="D8" s="114">
        <f>1750/2</f>
        <v>875</v>
      </c>
      <c r="E8" s="105" t="s">
        <v>14</v>
      </c>
      <c r="F8" s="104">
        <f>C8/$E$5</f>
        <v>0.9037995734066013</v>
      </c>
      <c r="G8" s="103">
        <f>D8/$E$5</f>
        <v>0.45189978670330067</v>
      </c>
      <c r="H8" s="113">
        <v>1.15</v>
      </c>
      <c r="I8" s="13" t="s">
        <v>15</v>
      </c>
      <c r="J8" s="14">
        <v>0.8</v>
      </c>
      <c r="K8" s="15">
        <f>$F$8*$H$8*J8</f>
        <v>0.8314956075340731</v>
      </c>
      <c r="L8" s="16">
        <f>$G$8*$H$8*J8</f>
        <v>0.4157478037670366</v>
      </c>
      <c r="M8" s="17">
        <f aca="true" t="shared" si="0" ref="M8:M22">SUM(K8:L8)</f>
        <v>1.2472434113011097</v>
      </c>
      <c r="N8" s="18"/>
      <c r="O8" s="63" t="s">
        <v>16</v>
      </c>
      <c r="P8" s="60">
        <f>(P11*P15-P19)/P19*100</f>
        <v>419.90438888888895</v>
      </c>
      <c r="R8" s="19">
        <f aca="true" t="shared" si="1" ref="R8:R22">K8*(1+$P$8/100)</f>
        <v>4.322982156987977</v>
      </c>
      <c r="S8" s="20">
        <f aca="true" t="shared" si="2" ref="S8:S22">L8*(1+$P$8/100)</f>
        <v>2.1614910784939885</v>
      </c>
      <c r="T8" s="21">
        <f aca="true" t="shared" si="3" ref="T8:T22">M8*(1+$P$8/100)</f>
        <v>6.484473235481966</v>
      </c>
    </row>
    <row r="9" spans="2:20" ht="15" customHeight="1">
      <c r="B9" s="69"/>
      <c r="C9" s="71"/>
      <c r="D9" s="73"/>
      <c r="E9" s="106"/>
      <c r="F9" s="91"/>
      <c r="G9" s="89"/>
      <c r="H9" s="83"/>
      <c r="I9" s="13" t="s">
        <v>17</v>
      </c>
      <c r="J9" s="14">
        <v>0.9</v>
      </c>
      <c r="K9" s="15">
        <f>$F$8*$H$8*J9</f>
        <v>0.9354325584758323</v>
      </c>
      <c r="L9" s="16">
        <f>$G$8*$H$8*J9</f>
        <v>0.46771627923791614</v>
      </c>
      <c r="M9" s="17">
        <f t="shared" si="0"/>
        <v>1.4031488377137484</v>
      </c>
      <c r="N9" s="18"/>
      <c r="O9" s="64"/>
      <c r="P9" s="61"/>
      <c r="R9" s="19">
        <f t="shared" si="1"/>
        <v>4.863354926611474</v>
      </c>
      <c r="S9" s="20">
        <f t="shared" si="2"/>
        <v>2.431677463305737</v>
      </c>
      <c r="T9" s="21">
        <f t="shared" si="3"/>
        <v>7.295032389917211</v>
      </c>
    </row>
    <row r="10" spans="2:20" ht="15" customHeight="1">
      <c r="B10" s="69"/>
      <c r="C10" s="71"/>
      <c r="D10" s="73"/>
      <c r="E10" s="106"/>
      <c r="F10" s="91"/>
      <c r="G10" s="89"/>
      <c r="H10" s="83"/>
      <c r="I10" s="22" t="s">
        <v>18</v>
      </c>
      <c r="J10" s="23">
        <v>0.6</v>
      </c>
      <c r="K10" s="24">
        <f>$F$8*$H$8*J10</f>
        <v>0.6236217056505549</v>
      </c>
      <c r="L10" s="25">
        <f>$G$8*$H$8*J10</f>
        <v>0.31181085282527743</v>
      </c>
      <c r="M10" s="26">
        <f t="shared" si="0"/>
        <v>0.9354325584758323</v>
      </c>
      <c r="N10" s="18"/>
      <c r="O10" s="65"/>
      <c r="P10" s="62"/>
      <c r="R10" s="27">
        <f t="shared" si="1"/>
        <v>3.242236617740983</v>
      </c>
      <c r="S10" s="28">
        <f t="shared" si="2"/>
        <v>1.6211183088704915</v>
      </c>
      <c r="T10" s="29">
        <f t="shared" si="3"/>
        <v>4.863354926611474</v>
      </c>
    </row>
    <row r="11" spans="2:20" ht="15" customHeight="1">
      <c r="B11" s="82" t="s">
        <v>19</v>
      </c>
      <c r="C11" s="71">
        <f>4100/2</f>
        <v>2050</v>
      </c>
      <c r="D11" s="73">
        <f>1750/2</f>
        <v>875</v>
      </c>
      <c r="E11" s="106"/>
      <c r="F11" s="91">
        <f>C11/$E$5</f>
        <v>1.0587366431334473</v>
      </c>
      <c r="G11" s="89">
        <f>D11/$E$5</f>
        <v>0.45189978670330067</v>
      </c>
      <c r="H11" s="83">
        <v>1.15</v>
      </c>
      <c r="I11" s="13" t="s">
        <v>15</v>
      </c>
      <c r="J11" s="14">
        <v>0.8</v>
      </c>
      <c r="K11" s="30">
        <f>$F$11*$H$11*J11</f>
        <v>0.9740377116827714</v>
      </c>
      <c r="L11" s="31">
        <f>$G$11*$H$11*J11</f>
        <v>0.4157478037670366</v>
      </c>
      <c r="M11" s="32">
        <f t="shared" si="0"/>
        <v>1.389785515449808</v>
      </c>
      <c r="N11" s="18"/>
      <c r="O11" s="75" t="s">
        <v>20</v>
      </c>
      <c r="P11" s="66">
        <v>7.0363</v>
      </c>
      <c r="R11" s="33">
        <f t="shared" si="1"/>
        <v>5.0640648124716305</v>
      </c>
      <c r="S11" s="34">
        <f t="shared" si="2"/>
        <v>2.1614910784939885</v>
      </c>
      <c r="T11" s="35">
        <f t="shared" si="3"/>
        <v>7.2255558909656195</v>
      </c>
    </row>
    <row r="12" spans="2:20" ht="15" customHeight="1">
      <c r="B12" s="69"/>
      <c r="C12" s="71"/>
      <c r="D12" s="73"/>
      <c r="E12" s="106"/>
      <c r="F12" s="91"/>
      <c r="G12" s="89"/>
      <c r="H12" s="83"/>
      <c r="I12" s="13" t="s">
        <v>17</v>
      </c>
      <c r="J12" s="14">
        <v>0.9</v>
      </c>
      <c r="K12" s="15">
        <f>$F$11*$H$11*J12</f>
        <v>1.095792425643118</v>
      </c>
      <c r="L12" s="16">
        <f>$G$11*$H$11*J12</f>
        <v>0.46771627923791614</v>
      </c>
      <c r="M12" s="17">
        <f t="shared" si="0"/>
        <v>1.563508704881034</v>
      </c>
      <c r="N12" s="18"/>
      <c r="O12" s="64"/>
      <c r="P12" s="67"/>
      <c r="R12" s="19">
        <f t="shared" si="1"/>
        <v>5.697072914030585</v>
      </c>
      <c r="S12" s="20">
        <f t="shared" si="2"/>
        <v>2.431677463305737</v>
      </c>
      <c r="T12" s="21">
        <f t="shared" si="3"/>
        <v>8.128750377336322</v>
      </c>
    </row>
    <row r="13" spans="2:20" ht="15" customHeight="1">
      <c r="B13" s="69"/>
      <c r="C13" s="71"/>
      <c r="D13" s="73"/>
      <c r="E13" s="106"/>
      <c r="F13" s="91"/>
      <c r="G13" s="89"/>
      <c r="H13" s="83"/>
      <c r="I13" s="22" t="s">
        <v>18</v>
      </c>
      <c r="J13" s="23">
        <v>0.6</v>
      </c>
      <c r="K13" s="24">
        <f>$F$11*$H$11*J13</f>
        <v>0.7305282837620786</v>
      </c>
      <c r="L13" s="25">
        <f>$G$11*$H$11*J13</f>
        <v>0.31181085282527743</v>
      </c>
      <c r="M13" s="26">
        <f t="shared" si="0"/>
        <v>1.042339136587356</v>
      </c>
      <c r="N13" s="18"/>
      <c r="O13" s="64"/>
      <c r="P13" s="67"/>
      <c r="R13" s="27">
        <f t="shared" si="1"/>
        <v>3.798048609353723</v>
      </c>
      <c r="S13" s="28">
        <f t="shared" si="2"/>
        <v>1.6211183088704915</v>
      </c>
      <c r="T13" s="29">
        <f t="shared" si="3"/>
        <v>5.419166918224215</v>
      </c>
    </row>
    <row r="14" spans="2:20" ht="15" customHeight="1">
      <c r="B14" s="82" t="s">
        <v>21</v>
      </c>
      <c r="C14" s="71">
        <f>4600/2</f>
        <v>2300</v>
      </c>
      <c r="D14" s="73">
        <f>1750/2</f>
        <v>875</v>
      </c>
      <c r="E14" s="106"/>
      <c r="F14" s="91">
        <f>C14/$E$5</f>
        <v>1.1878508679058188</v>
      </c>
      <c r="G14" s="89">
        <f>D14/$E$5</f>
        <v>0.45189978670330067</v>
      </c>
      <c r="H14" s="83">
        <v>1.15</v>
      </c>
      <c r="I14" s="13" t="s">
        <v>15</v>
      </c>
      <c r="J14" s="14">
        <v>0.8</v>
      </c>
      <c r="K14" s="30">
        <f>$F$14*$H$14*J14</f>
        <v>1.0928227984733532</v>
      </c>
      <c r="L14" s="31">
        <f>$G$14*$H$14*J14</f>
        <v>0.4157478037670366</v>
      </c>
      <c r="M14" s="32">
        <f t="shared" si="0"/>
        <v>1.5085706022403897</v>
      </c>
      <c r="N14" s="18"/>
      <c r="O14" s="65"/>
      <c r="P14" s="68"/>
      <c r="R14" s="33">
        <f t="shared" si="1"/>
        <v>5.681633692041341</v>
      </c>
      <c r="S14" s="34">
        <f t="shared" si="2"/>
        <v>2.1614910784939885</v>
      </c>
      <c r="T14" s="35">
        <f t="shared" si="3"/>
        <v>7.843124770535329</v>
      </c>
    </row>
    <row r="15" spans="2:20" ht="15" customHeight="1">
      <c r="B15" s="69"/>
      <c r="C15" s="71"/>
      <c r="D15" s="73"/>
      <c r="E15" s="106"/>
      <c r="F15" s="91"/>
      <c r="G15" s="89"/>
      <c r="H15" s="83"/>
      <c r="I15" s="13" t="s">
        <v>17</v>
      </c>
      <c r="J15" s="14">
        <v>0.9</v>
      </c>
      <c r="K15" s="15">
        <f>$F$14*$H$14*J15</f>
        <v>1.2294256482825223</v>
      </c>
      <c r="L15" s="16">
        <f>$G$14*$H$14*J15</f>
        <v>0.46771627923791614</v>
      </c>
      <c r="M15" s="17">
        <f t="shared" si="0"/>
        <v>1.6971419275204385</v>
      </c>
      <c r="N15" s="18"/>
      <c r="O15" s="75" t="s">
        <v>33</v>
      </c>
      <c r="P15" s="76">
        <v>133</v>
      </c>
      <c r="R15" s="19">
        <f t="shared" si="1"/>
        <v>6.3918379035465085</v>
      </c>
      <c r="S15" s="20">
        <f t="shared" si="2"/>
        <v>2.431677463305737</v>
      </c>
      <c r="T15" s="21">
        <f t="shared" si="3"/>
        <v>8.823515366852245</v>
      </c>
    </row>
    <row r="16" spans="2:20" ht="15" customHeight="1">
      <c r="B16" s="69"/>
      <c r="C16" s="71"/>
      <c r="D16" s="73"/>
      <c r="E16" s="106"/>
      <c r="F16" s="91"/>
      <c r="G16" s="89"/>
      <c r="H16" s="83"/>
      <c r="I16" s="22" t="s">
        <v>18</v>
      </c>
      <c r="J16" s="23">
        <v>0.6</v>
      </c>
      <c r="K16" s="24">
        <f>$F$14*$H$14*J16</f>
        <v>0.8196170988550149</v>
      </c>
      <c r="L16" s="25">
        <f>$G$14*$H$14*J16</f>
        <v>0.31181085282527743</v>
      </c>
      <c r="M16" s="26">
        <f t="shared" si="0"/>
        <v>1.1314279516802923</v>
      </c>
      <c r="N16" s="18"/>
      <c r="O16" s="64"/>
      <c r="P16" s="77"/>
      <c r="R16" s="27">
        <f t="shared" si="1"/>
        <v>4.261225269031006</v>
      </c>
      <c r="S16" s="28">
        <f t="shared" si="2"/>
        <v>1.6211183088704915</v>
      </c>
      <c r="T16" s="29">
        <f t="shared" si="3"/>
        <v>5.882343577901497</v>
      </c>
    </row>
    <row r="17" spans="2:20" ht="15" customHeight="1">
      <c r="B17" s="82" t="s">
        <v>22</v>
      </c>
      <c r="C17" s="71">
        <f>5000/2</f>
        <v>2500</v>
      </c>
      <c r="D17" s="73">
        <f>1750/2</f>
        <v>875</v>
      </c>
      <c r="E17" s="106"/>
      <c r="F17" s="91">
        <f>C17/$E$5</f>
        <v>1.2911422477237162</v>
      </c>
      <c r="G17" s="89">
        <f>D17/$E$5</f>
        <v>0.45189978670330067</v>
      </c>
      <c r="H17" s="83">
        <v>1.15</v>
      </c>
      <c r="I17" s="13" t="s">
        <v>15</v>
      </c>
      <c r="J17" s="14">
        <v>0.8</v>
      </c>
      <c r="K17" s="30">
        <f>$F$17*$H$17*J17</f>
        <v>1.1878508679058188</v>
      </c>
      <c r="L17" s="31">
        <f>$G$17*$H$17*J17</f>
        <v>0.4157478037670366</v>
      </c>
      <c r="M17" s="32">
        <f t="shared" si="0"/>
        <v>1.6035986716728554</v>
      </c>
      <c r="N17" s="18"/>
      <c r="O17" s="64"/>
      <c r="P17" s="77"/>
      <c r="R17" s="33">
        <f t="shared" si="1"/>
        <v>6.175688795697111</v>
      </c>
      <c r="S17" s="34">
        <f t="shared" si="2"/>
        <v>2.1614910784939885</v>
      </c>
      <c r="T17" s="35">
        <f t="shared" si="3"/>
        <v>8.337179874191099</v>
      </c>
    </row>
    <row r="18" spans="2:20" ht="15" customHeight="1">
      <c r="B18" s="69"/>
      <c r="C18" s="71"/>
      <c r="D18" s="73"/>
      <c r="E18" s="106"/>
      <c r="F18" s="91"/>
      <c r="G18" s="89"/>
      <c r="H18" s="83"/>
      <c r="I18" s="13" t="s">
        <v>17</v>
      </c>
      <c r="J18" s="14">
        <v>0.9</v>
      </c>
      <c r="K18" s="15">
        <f>$F$17*$H$17*J18</f>
        <v>1.336332226394046</v>
      </c>
      <c r="L18" s="16">
        <f>$G$17*$H$17*J18</f>
        <v>0.46771627923791614</v>
      </c>
      <c r="M18" s="17">
        <f t="shared" si="0"/>
        <v>1.8040485056319622</v>
      </c>
      <c r="N18" s="18"/>
      <c r="O18" s="65"/>
      <c r="P18" s="78"/>
      <c r="R18" s="19">
        <f t="shared" si="1"/>
        <v>6.947649895159248</v>
      </c>
      <c r="S18" s="20">
        <f t="shared" si="2"/>
        <v>2.431677463305737</v>
      </c>
      <c r="T18" s="21">
        <f t="shared" si="3"/>
        <v>9.379327358464986</v>
      </c>
    </row>
    <row r="19" spans="2:20" ht="15" customHeight="1">
      <c r="B19" s="69"/>
      <c r="C19" s="71"/>
      <c r="D19" s="73"/>
      <c r="E19" s="106"/>
      <c r="F19" s="91"/>
      <c r="G19" s="89"/>
      <c r="H19" s="83"/>
      <c r="I19" s="22" t="s">
        <v>18</v>
      </c>
      <c r="J19" s="23">
        <v>0.6</v>
      </c>
      <c r="K19" s="24">
        <f>$F$17*$H$17*J19</f>
        <v>0.890888150929364</v>
      </c>
      <c r="L19" s="25">
        <f>$G$17*$H$17*J19</f>
        <v>0.31181085282527743</v>
      </c>
      <c r="M19" s="26">
        <f t="shared" si="0"/>
        <v>1.2026990037546414</v>
      </c>
      <c r="N19" s="18"/>
      <c r="O19" s="64" t="s">
        <v>23</v>
      </c>
      <c r="P19" s="77">
        <v>180</v>
      </c>
      <c r="R19" s="27">
        <f t="shared" si="1"/>
        <v>4.631766596772833</v>
      </c>
      <c r="S19" s="28">
        <f t="shared" si="2"/>
        <v>1.6211183088704915</v>
      </c>
      <c r="T19" s="29">
        <f t="shared" si="3"/>
        <v>6.252884905643324</v>
      </c>
    </row>
    <row r="20" spans="2:20" ht="15" customHeight="1">
      <c r="B20" s="69" t="s">
        <v>24</v>
      </c>
      <c r="C20" s="71">
        <f>5600/2</f>
        <v>2800</v>
      </c>
      <c r="D20" s="73">
        <f>1750/2</f>
        <v>875</v>
      </c>
      <c r="E20" s="106"/>
      <c r="F20" s="91">
        <f>C20/$E$5</f>
        <v>1.4460793174505622</v>
      </c>
      <c r="G20" s="89">
        <f>D20/$E$5</f>
        <v>0.45189978670330067</v>
      </c>
      <c r="H20" s="83">
        <v>1.15</v>
      </c>
      <c r="I20" s="13" t="s">
        <v>15</v>
      </c>
      <c r="J20" s="14">
        <v>0.8</v>
      </c>
      <c r="K20" s="30">
        <f>$F$20*$H$20*J20</f>
        <v>1.3303929720545171</v>
      </c>
      <c r="L20" s="31">
        <f>$G$20*$H$20*J20</f>
        <v>0.4157478037670366</v>
      </c>
      <c r="M20" s="32">
        <f t="shared" si="0"/>
        <v>1.7461407758215537</v>
      </c>
      <c r="N20" s="18"/>
      <c r="O20" s="64"/>
      <c r="P20" s="77"/>
      <c r="R20" s="33">
        <f t="shared" si="1"/>
        <v>6.916771451180764</v>
      </c>
      <c r="S20" s="34">
        <f t="shared" si="2"/>
        <v>2.1614910784939885</v>
      </c>
      <c r="T20" s="35">
        <f t="shared" si="3"/>
        <v>9.078262529674753</v>
      </c>
    </row>
    <row r="21" spans="2:20" ht="15" customHeight="1">
      <c r="B21" s="69"/>
      <c r="C21" s="71"/>
      <c r="D21" s="73"/>
      <c r="E21" s="106"/>
      <c r="F21" s="91"/>
      <c r="G21" s="89"/>
      <c r="H21" s="83"/>
      <c r="I21" s="13" t="s">
        <v>17</v>
      </c>
      <c r="J21" s="14">
        <v>0.9</v>
      </c>
      <c r="K21" s="15">
        <f>$F$20*$H$20*J21</f>
        <v>1.4966920935613317</v>
      </c>
      <c r="L21" s="16">
        <f>$G$20*$H$20*J21</f>
        <v>0.46771627923791614</v>
      </c>
      <c r="M21" s="17">
        <f t="shared" si="0"/>
        <v>1.9644083727992478</v>
      </c>
      <c r="N21" s="18"/>
      <c r="O21" s="64"/>
      <c r="P21" s="77"/>
      <c r="R21" s="19">
        <f t="shared" si="1"/>
        <v>7.781367882578359</v>
      </c>
      <c r="S21" s="20">
        <f t="shared" si="2"/>
        <v>2.431677463305737</v>
      </c>
      <c r="T21" s="21">
        <f t="shared" si="3"/>
        <v>10.213045345884096</v>
      </c>
    </row>
    <row r="22" spans="2:20" ht="15" customHeight="1" thickBot="1">
      <c r="B22" s="70"/>
      <c r="C22" s="72"/>
      <c r="D22" s="74"/>
      <c r="E22" s="107"/>
      <c r="F22" s="92"/>
      <c r="G22" s="93"/>
      <c r="H22" s="90"/>
      <c r="I22" s="36" t="s">
        <v>18</v>
      </c>
      <c r="J22" s="37">
        <v>0.6</v>
      </c>
      <c r="K22" s="38">
        <f>$F$20*$H$20*J22</f>
        <v>0.9977947290408877</v>
      </c>
      <c r="L22" s="39">
        <f>$G$20*$H$20*J22</f>
        <v>0.31181085282527743</v>
      </c>
      <c r="M22" s="40">
        <f t="shared" si="0"/>
        <v>1.3096055818661652</v>
      </c>
      <c r="N22" s="18"/>
      <c r="O22" s="79"/>
      <c r="P22" s="80"/>
      <c r="R22" s="41">
        <f t="shared" si="1"/>
        <v>5.1875785883855725</v>
      </c>
      <c r="S22" s="42">
        <f t="shared" si="2"/>
        <v>1.6211183088704915</v>
      </c>
      <c r="T22" s="43">
        <f t="shared" si="3"/>
        <v>6.8086968972560635</v>
      </c>
    </row>
    <row r="23" spans="3:20" ht="15" customHeight="1" thickTop="1">
      <c r="C23" s="44"/>
      <c r="D23" s="44"/>
      <c r="E23" s="45"/>
      <c r="F23" s="46"/>
      <c r="G23" s="46"/>
      <c r="H23" s="47"/>
      <c r="I23" s="48"/>
      <c r="J23" s="49"/>
      <c r="K23" s="50"/>
      <c r="L23" s="50"/>
      <c r="M23" s="50"/>
      <c r="N23" s="18"/>
      <c r="O23" s="51"/>
      <c r="P23" s="52"/>
      <c r="R23" s="53"/>
      <c r="S23" s="53"/>
      <c r="T23" s="53"/>
    </row>
    <row r="24" spans="2:18" ht="12.75">
      <c r="B24" s="54" t="s">
        <v>25</v>
      </c>
      <c r="I24" s="55"/>
      <c r="R24" s="56"/>
    </row>
    <row r="25" spans="8:11" ht="9.75">
      <c r="H25" s="57"/>
      <c r="J25" s="58"/>
      <c r="K25" s="2"/>
    </row>
    <row r="26" spans="2:12" ht="9.75">
      <c r="B26" s="59" t="s">
        <v>26</v>
      </c>
      <c r="H26" s="57"/>
      <c r="L26" s="58"/>
    </row>
    <row r="27" spans="2:12" ht="9.75">
      <c r="B27" s="57" t="s">
        <v>27</v>
      </c>
      <c r="F27" s="1" t="s">
        <v>28</v>
      </c>
      <c r="H27" s="57"/>
      <c r="L27" s="58"/>
    </row>
    <row r="28" spans="2:6" ht="9.75">
      <c r="B28" s="57" t="s">
        <v>29</v>
      </c>
      <c r="F28" s="1" t="s">
        <v>30</v>
      </c>
    </row>
    <row r="29" spans="2:6" ht="9.75">
      <c r="B29" s="57" t="s">
        <v>31</v>
      </c>
      <c r="F29" s="1" t="s">
        <v>32</v>
      </c>
    </row>
  </sheetData>
  <sheetProtection password="C7B4" sheet="1"/>
  <mergeCells count="50">
    <mergeCell ref="O5:P7"/>
    <mergeCell ref="H8:H10"/>
    <mergeCell ref="O11:O14"/>
    <mergeCell ref="B14:B16"/>
    <mergeCell ref="C14:C16"/>
    <mergeCell ref="D14:D16"/>
    <mergeCell ref="K5:M6"/>
    <mergeCell ref="B5:B7"/>
    <mergeCell ref="C5:D6"/>
    <mergeCell ref="D8:D10"/>
    <mergeCell ref="R5:T6"/>
    <mergeCell ref="E5:E7"/>
    <mergeCell ref="F5:G6"/>
    <mergeCell ref="F14:F16"/>
    <mergeCell ref="G14:G16"/>
    <mergeCell ref="I5:J6"/>
    <mergeCell ref="G8:G10"/>
    <mergeCell ref="F11:F13"/>
    <mergeCell ref="F8:F10"/>
    <mergeCell ref="E8:E22"/>
    <mergeCell ref="H20:H22"/>
    <mergeCell ref="F20:F22"/>
    <mergeCell ref="G20:G22"/>
    <mergeCell ref="H14:H16"/>
    <mergeCell ref="B17:B19"/>
    <mergeCell ref="C17:C19"/>
    <mergeCell ref="D17:D19"/>
    <mergeCell ref="H17:H19"/>
    <mergeCell ref="F17:F19"/>
    <mergeCell ref="G17:G19"/>
    <mergeCell ref="B2:T2"/>
    <mergeCell ref="B11:B13"/>
    <mergeCell ref="C11:C13"/>
    <mergeCell ref="D11:D13"/>
    <mergeCell ref="H11:H13"/>
    <mergeCell ref="B8:B10"/>
    <mergeCell ref="C8:C10"/>
    <mergeCell ref="B3:T3"/>
    <mergeCell ref="H5:H7"/>
    <mergeCell ref="G11:G13"/>
    <mergeCell ref="P8:P10"/>
    <mergeCell ref="O8:O10"/>
    <mergeCell ref="P11:P14"/>
    <mergeCell ref="B20:B22"/>
    <mergeCell ref="C20:C22"/>
    <mergeCell ref="D20:D22"/>
    <mergeCell ref="O15:O18"/>
    <mergeCell ref="P15:P18"/>
    <mergeCell ref="O19:O22"/>
    <mergeCell ref="P19:P22"/>
  </mergeCells>
  <printOptions/>
  <pageMargins left="1.3779527559055118" right="0.2755905511811024" top="1.1811023622047245" bottom="0.7874015748031497" header="0.8267716535433072" footer="0.5118110236220472"/>
  <pageSetup horizontalDpi="300" verticalDpi="300" orientation="landscape" paperSize="9" r:id="rId1"/>
  <headerFooter alignWithMargins="0">
    <oddFooter>&amp;L&amp;8File: &amp;F - &amp;A&amp;RPag.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2008-10-31T13:40:32Z</cp:lastPrinted>
  <dcterms:created xsi:type="dcterms:W3CDTF">2006-04-24T09:12:11Z</dcterms:created>
  <dcterms:modified xsi:type="dcterms:W3CDTF">2008-10-31T13:40:33Z</dcterms:modified>
  <cp:category/>
  <cp:version/>
  <cp:contentType/>
  <cp:contentStatus/>
</cp:coreProperties>
</file>