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Urb. Ind. agr. e artig.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<sst xmlns="http://schemas.openxmlformats.org/spreadsheetml/2006/main" count="55" uniqueCount="36">
  <si>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TRASFORMAZIONE DI PRODOTTI AGRICOLI - ZOOTECNIA - ARTIGIANATO</t>
  </si>
  <si>
    <r>
      <t>CLASSE</t>
    </r>
    <r>
      <rPr>
        <sz val="8"/>
        <rFont val="Arial"/>
        <family val="2"/>
      </rPr>
      <t xml:space="preserve"> Numero addetti</t>
    </r>
  </si>
  <si>
    <r>
      <t xml:space="preserve">ONERI BASE
</t>
    </r>
    <r>
      <rPr>
        <sz val="8"/>
        <rFont val="Arial"/>
        <family val="2"/>
      </rPr>
      <t>Tab. "H" L.R. 6/79
abbattuta del 50%</t>
    </r>
  </si>
  <si>
    <r>
      <t xml:space="preserve">ONERI BASE
</t>
    </r>
    <r>
      <rPr>
        <sz val="8"/>
        <rFont val="Arial"/>
        <family val="2"/>
      </rPr>
      <t>(euro)</t>
    </r>
  </si>
  <si>
    <r>
      <t xml:space="preserve">ANDAM. DEMOGR.
</t>
    </r>
    <r>
      <rPr>
        <sz val="8"/>
        <rFont val="Arial"/>
        <family val="2"/>
      </rPr>
      <t>Tab. "D"
L.R. 6/79</t>
    </r>
  </si>
  <si>
    <r>
      <t xml:space="preserve">TIPO DI INTERVENTO
</t>
    </r>
    <r>
      <rPr>
        <sz val="8"/>
        <rFont val="Arial"/>
        <family val="2"/>
      </rPr>
      <t>Tab. "I" L.R. 6/79</t>
    </r>
  </si>
  <si>
    <r>
      <t xml:space="preserve">CONTRIBUTI BASE
</t>
    </r>
    <r>
      <rPr>
        <sz val="8"/>
        <rFont val="Arial"/>
        <family val="2"/>
      </rPr>
      <t>(euro)</t>
    </r>
  </si>
  <si>
    <t>VARIAZIONE
COSTO
COSTRUZIONE</t>
  </si>
  <si>
    <t>U.P.</t>
  </si>
  <si>
    <t>U.S.</t>
  </si>
  <si>
    <t>Descr.</t>
  </si>
  <si>
    <t>Coeff.</t>
  </si>
  <si>
    <t>U.T.</t>
  </si>
  <si>
    <t>1 - 10</t>
  </si>
  <si>
    <t>RAPPORTO DI CONVERSIONE EURO/LIRE</t>
  </si>
  <si>
    <t>P.I.P.</t>
  </si>
  <si>
    <t>Variaz.
in %</t>
  </si>
  <si>
    <t>N.I.</t>
  </si>
  <si>
    <t>A.</t>
  </si>
  <si>
    <t>11 - 50</t>
  </si>
  <si>
    <t>Coefficiente di
raccordo basi
1976-2000</t>
  </si>
  <si>
    <t>51 - 200</t>
  </si>
  <si>
    <t>201 - 1000</t>
  </si>
  <si>
    <t>Indice costo
dicembre 1979
(base 1976)</t>
  </si>
  <si>
    <t>Oltre 1000</t>
  </si>
  <si>
    <t>Per interventi di natura residenziale e direzionale all'interno del lotto, si applica la tabella 5/3.</t>
  </si>
  <si>
    <t>SIGNIFICATO DELLE ABBREVIAZIONI</t>
  </si>
  <si>
    <t>U.P. = Urbanizzazione primaria.</t>
  </si>
  <si>
    <t>P.I.P. = Nuovi insediamenti in zone P.I.P.</t>
  </si>
  <si>
    <t>U.S. = Urbanizzazione secondaria.</t>
  </si>
  <si>
    <t>N.I. = Nuovi insediamenti</t>
  </si>
  <si>
    <t>U.T. = Somma di U.P. e U.S.</t>
  </si>
  <si>
    <t>A. = Ampliamenti</t>
  </si>
  <si>
    <t>Indice costo
giugno 2008
(base 2000)</t>
  </si>
  <si>
    <t>TAB. 5/1 - CONTRIBUTI DI URBANIZZAZIONE PER INSEDIAMENTI INDUSTRIALI - ANNO 2009</t>
  </si>
  <si>
    <t>CONTRIBUTI 2009
(euro)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</si>
</sst>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000"/>
    <numFmt numFmtId="172" formatCode="#,##0.0"/>
    <numFmt numFmtId="173" formatCode="0.0000"/>
    <numFmt numFmtId="174" formatCode="0.00000"/>
    <numFmt numFmtId="175" formatCode="0.000"/>
    <numFmt numFmtId="176" formatCode="0.000%"/>
    <numFmt numFmtId="177" formatCode="mmmm\-yy"/>
    <numFmt numFmtId="178" formatCode="#,##0.000"/>
    <numFmt numFmtId="179" formatCode="&quot;€&quot;\ #,##0.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0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70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70" fontId="1" fillId="0" borderId="13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27" xfId="0" applyFont="1" applyBorder="1" applyAlignment="1" quotePrefix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" fontId="1" fillId="0" borderId="31" xfId="0" applyNumberFormat="1" applyFont="1" applyBorder="1" applyAlignment="1" quotePrefix="1">
      <alignment horizontal="center" vertical="center" wrapText="1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textRotation="90" wrapText="1"/>
    </xf>
    <xf numFmtId="4" fontId="3" fillId="0" borderId="33" xfId="0" applyNumberFormat="1" applyFont="1" applyBorder="1" applyAlignment="1">
      <alignment horizontal="center" vertical="center" textRotation="90" wrapText="1"/>
    </xf>
    <xf numFmtId="4" fontId="3" fillId="0" borderId="34" xfId="0" applyNumberFormat="1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173" fontId="1" fillId="0" borderId="25" xfId="0" applyNumberFormat="1" applyFont="1" applyBorder="1" applyAlignment="1">
      <alignment horizontal="center" vertical="center" textRotation="90" wrapText="1"/>
    </xf>
    <xf numFmtId="173" fontId="1" fillId="0" borderId="16" xfId="0" applyNumberFormat="1" applyFont="1" applyBorder="1" applyAlignment="1">
      <alignment horizontal="center" vertical="center" textRotation="90" wrapText="1"/>
    </xf>
    <xf numFmtId="173" fontId="1" fillId="0" borderId="20" xfId="0" applyNumberFormat="1" applyFont="1" applyBorder="1" applyAlignment="1">
      <alignment horizontal="center" vertical="center" textRotation="90" wrapText="1"/>
    </xf>
    <xf numFmtId="172" fontId="1" fillId="0" borderId="25" xfId="0" applyNumberFormat="1" applyFont="1" applyBorder="1" applyAlignment="1">
      <alignment horizontal="center" vertical="center" textRotation="90" wrapText="1"/>
    </xf>
    <xf numFmtId="172" fontId="1" fillId="0" borderId="16" xfId="0" applyNumberFormat="1" applyFont="1" applyBorder="1" applyAlignment="1">
      <alignment horizontal="center" vertical="center" textRotation="90" wrapText="1"/>
    </xf>
    <xf numFmtId="172" fontId="1" fillId="0" borderId="20" xfId="0" applyNumberFormat="1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172" fontId="1" fillId="0" borderId="13" xfId="0" applyNumberFormat="1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textRotation="90" wrapText="1"/>
    </xf>
    <xf numFmtId="175" fontId="3" fillId="0" borderId="44" xfId="0" applyNumberFormat="1" applyFont="1" applyBorder="1" applyAlignment="1">
      <alignment horizontal="center" vertical="center" textRotation="90" wrapText="1"/>
    </xf>
    <xf numFmtId="175" fontId="3" fillId="0" borderId="16" xfId="0" applyNumberFormat="1" applyFont="1" applyBorder="1" applyAlignment="1">
      <alignment horizontal="center" vertical="center" textRotation="90" wrapText="1"/>
    </xf>
    <xf numFmtId="175" fontId="3" fillId="0" borderId="20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9"/>
  <sheetViews>
    <sheetView tabSelected="1" zoomScalePageLayoutView="0" workbookViewId="0" topLeftCell="A1">
      <selection activeCell="B2" sqref="B2:T3"/>
    </sheetView>
  </sheetViews>
  <sheetFormatPr defaultColWidth="9.140625" defaultRowHeight="12.75"/>
  <cols>
    <col min="1" max="1" width="0.9921875" style="1" customWidth="1"/>
    <col min="2" max="2" width="8.7109375" style="1" customWidth="1"/>
    <col min="3" max="4" width="6.8515625" style="1" customWidth="1"/>
    <col min="5" max="5" width="2.7109375" style="2" customWidth="1"/>
    <col min="6" max="7" width="6.8515625" style="1" customWidth="1"/>
    <col min="8" max="8" width="8.421875" style="1" customWidth="1"/>
    <col min="9" max="9" width="6.57421875" style="1" customWidth="1"/>
    <col min="10" max="10" width="6.140625" style="1" customWidth="1"/>
    <col min="11" max="12" width="6.7109375" style="1" customWidth="1"/>
    <col min="13" max="13" width="6.7109375" style="2" customWidth="1"/>
    <col min="14" max="14" width="0.85546875" style="2" customWidth="1"/>
    <col min="15" max="15" width="8.421875" style="1" customWidth="1"/>
    <col min="16" max="16" width="4.421875" style="1" customWidth="1"/>
    <col min="17" max="17" width="0.85546875" style="1" customWidth="1"/>
    <col min="18" max="20" width="6.7109375" style="1" customWidth="1"/>
    <col min="21" max="16384" width="9.140625" style="1" customWidth="1"/>
  </cols>
  <sheetData>
    <row r="1" ht="6.75" customHeight="1"/>
    <row r="2" spans="2:20" ht="15">
      <c r="B2" s="63" t="s">
        <v>34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2:20" ht="15">
      <c r="B3" s="63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ht="10.5" thickBot="1"/>
    <row r="5" spans="2:20" ht="26.25" customHeight="1" thickTop="1">
      <c r="B5" s="67" t="s">
        <v>1</v>
      </c>
      <c r="C5" s="70" t="s">
        <v>2</v>
      </c>
      <c r="D5" s="71"/>
      <c r="E5" s="74">
        <v>1936.27</v>
      </c>
      <c r="F5" s="70" t="s">
        <v>3</v>
      </c>
      <c r="G5" s="71"/>
      <c r="H5" s="67" t="s">
        <v>4</v>
      </c>
      <c r="I5" s="70" t="s">
        <v>5</v>
      </c>
      <c r="J5" s="71"/>
      <c r="K5" s="70" t="s">
        <v>6</v>
      </c>
      <c r="L5" s="82"/>
      <c r="M5" s="71"/>
      <c r="N5" s="3"/>
      <c r="O5" s="70" t="s">
        <v>7</v>
      </c>
      <c r="P5" s="95"/>
      <c r="R5" s="70" t="s">
        <v>35</v>
      </c>
      <c r="S5" s="82"/>
      <c r="T5" s="71"/>
    </row>
    <row r="6" spans="2:20" ht="12.75" customHeight="1">
      <c r="B6" s="68"/>
      <c r="C6" s="72"/>
      <c r="D6" s="73"/>
      <c r="E6" s="75"/>
      <c r="F6" s="72"/>
      <c r="G6" s="73"/>
      <c r="H6" s="68"/>
      <c r="I6" s="72"/>
      <c r="J6" s="73"/>
      <c r="K6" s="72"/>
      <c r="L6" s="83"/>
      <c r="M6" s="73"/>
      <c r="N6" s="3"/>
      <c r="O6" s="96"/>
      <c r="P6" s="97"/>
      <c r="R6" s="72"/>
      <c r="S6" s="83"/>
      <c r="T6" s="73"/>
    </row>
    <row r="7" spans="2:20" ht="12.75" customHeight="1" thickBot="1">
      <c r="B7" s="69"/>
      <c r="C7" s="4" t="s">
        <v>8</v>
      </c>
      <c r="D7" s="5" t="s">
        <v>9</v>
      </c>
      <c r="E7" s="76"/>
      <c r="F7" s="4" t="s">
        <v>8</v>
      </c>
      <c r="G7" s="5" t="s">
        <v>9</v>
      </c>
      <c r="H7" s="69"/>
      <c r="I7" s="6" t="s">
        <v>10</v>
      </c>
      <c r="J7" s="7" t="s">
        <v>11</v>
      </c>
      <c r="K7" s="6" t="s">
        <v>8</v>
      </c>
      <c r="L7" s="8" t="s">
        <v>9</v>
      </c>
      <c r="M7" s="7" t="s">
        <v>12</v>
      </c>
      <c r="N7" s="9"/>
      <c r="O7" s="98"/>
      <c r="P7" s="99"/>
      <c r="R7" s="10" t="s">
        <v>8</v>
      </c>
      <c r="S7" s="11" t="s">
        <v>9</v>
      </c>
      <c r="T7" s="12" t="s">
        <v>12</v>
      </c>
    </row>
    <row r="8" spans="2:20" ht="15" customHeight="1" thickTop="1">
      <c r="B8" s="64" t="s">
        <v>13</v>
      </c>
      <c r="C8" s="65">
        <f>3500/2</f>
        <v>1750</v>
      </c>
      <c r="D8" s="66">
        <f>1750/2</f>
        <v>875</v>
      </c>
      <c r="E8" s="77" t="s">
        <v>14</v>
      </c>
      <c r="F8" s="80">
        <f>C8/$E$5</f>
        <v>0.9037995734066013</v>
      </c>
      <c r="G8" s="81">
        <f>D8/$E$5</f>
        <v>0.45189978670330067</v>
      </c>
      <c r="H8" s="100">
        <v>1.15</v>
      </c>
      <c r="I8" s="13" t="s">
        <v>15</v>
      </c>
      <c r="J8" s="14">
        <v>0.2</v>
      </c>
      <c r="K8" s="15">
        <f>$F$8*$H$8*J8</f>
        <v>0.2078739018835183</v>
      </c>
      <c r="L8" s="16">
        <f>$G$8*$H$8*J8</f>
        <v>0.10393695094175914</v>
      </c>
      <c r="M8" s="17">
        <f aca="true" t="shared" si="0" ref="M8:M22">SUM(K8:L8)</f>
        <v>0.31181085282527743</v>
      </c>
      <c r="N8" s="18"/>
      <c r="O8" s="101" t="s">
        <v>16</v>
      </c>
      <c r="P8" s="102">
        <f>(P11*P15-P19)/P19*100</f>
        <v>419.90438888888895</v>
      </c>
      <c r="R8" s="19">
        <f aca="true" t="shared" si="1" ref="R8:R22">K8*(1+$P$8/100)</f>
        <v>1.0807455392469942</v>
      </c>
      <c r="S8" s="20">
        <f aca="true" t="shared" si="2" ref="S8:S22">L8*(1+$P$8/100)</f>
        <v>0.5403727696234971</v>
      </c>
      <c r="T8" s="21">
        <f aca="true" t="shared" si="3" ref="T8:T22">M8*(1+$P$8/100)</f>
        <v>1.6211183088704915</v>
      </c>
    </row>
    <row r="9" spans="2:20" ht="15" customHeight="1">
      <c r="B9" s="51"/>
      <c r="C9" s="52"/>
      <c r="D9" s="55"/>
      <c r="E9" s="78"/>
      <c r="F9" s="59"/>
      <c r="G9" s="61"/>
      <c r="H9" s="57"/>
      <c r="I9" s="13" t="s">
        <v>17</v>
      </c>
      <c r="J9" s="14">
        <v>0.3</v>
      </c>
      <c r="K9" s="15">
        <f>$F$8*$H$8*J9</f>
        <v>0.31181085282527743</v>
      </c>
      <c r="L9" s="16">
        <f>$G$8*$H$8*J9</f>
        <v>0.15590542641263871</v>
      </c>
      <c r="M9" s="17">
        <f t="shared" si="0"/>
        <v>0.46771627923791614</v>
      </c>
      <c r="N9" s="18"/>
      <c r="O9" s="85"/>
      <c r="P9" s="103"/>
      <c r="R9" s="19">
        <f t="shared" si="1"/>
        <v>1.6211183088704915</v>
      </c>
      <c r="S9" s="20">
        <f t="shared" si="2"/>
        <v>0.8105591544352457</v>
      </c>
      <c r="T9" s="21">
        <f t="shared" si="3"/>
        <v>2.431677463305737</v>
      </c>
    </row>
    <row r="10" spans="2:20" ht="15" customHeight="1">
      <c r="B10" s="51"/>
      <c r="C10" s="52"/>
      <c r="D10" s="55"/>
      <c r="E10" s="78"/>
      <c r="F10" s="59"/>
      <c r="G10" s="61"/>
      <c r="H10" s="57"/>
      <c r="I10" s="22" t="s">
        <v>18</v>
      </c>
      <c r="J10" s="23">
        <v>0.2</v>
      </c>
      <c r="K10" s="24">
        <f>$F$8*$H$8*J10</f>
        <v>0.2078739018835183</v>
      </c>
      <c r="L10" s="25">
        <f>$G$8*$H$8*J10</f>
        <v>0.10393695094175914</v>
      </c>
      <c r="M10" s="26">
        <f t="shared" si="0"/>
        <v>0.31181085282527743</v>
      </c>
      <c r="N10" s="18"/>
      <c r="O10" s="86"/>
      <c r="P10" s="104"/>
      <c r="R10" s="27">
        <f t="shared" si="1"/>
        <v>1.0807455392469942</v>
      </c>
      <c r="S10" s="28">
        <f t="shared" si="2"/>
        <v>0.5403727696234971</v>
      </c>
      <c r="T10" s="29">
        <f t="shared" si="3"/>
        <v>1.6211183088704915</v>
      </c>
    </row>
    <row r="11" spans="2:20" ht="15" customHeight="1">
      <c r="B11" s="50" t="s">
        <v>19</v>
      </c>
      <c r="C11" s="52">
        <f>4100/2</f>
        <v>2050</v>
      </c>
      <c r="D11" s="55">
        <f>1750/2</f>
        <v>875</v>
      </c>
      <c r="E11" s="78"/>
      <c r="F11" s="59">
        <f>C11/$E$5</f>
        <v>1.0587366431334473</v>
      </c>
      <c r="G11" s="61">
        <f>D11/$E$5</f>
        <v>0.45189978670330067</v>
      </c>
      <c r="H11" s="57">
        <v>1.15</v>
      </c>
      <c r="I11" s="13" t="s">
        <v>15</v>
      </c>
      <c r="J11" s="14">
        <v>0.2</v>
      </c>
      <c r="K11" s="30">
        <f>$F$11*$H$11*J11</f>
        <v>0.24350942792069286</v>
      </c>
      <c r="L11" s="31">
        <f>$G$11*$H$11*J11</f>
        <v>0.10393695094175914</v>
      </c>
      <c r="M11" s="32">
        <f t="shared" si="0"/>
        <v>0.347446378862452</v>
      </c>
      <c r="N11" s="18"/>
      <c r="O11" s="84" t="s">
        <v>20</v>
      </c>
      <c r="P11" s="87">
        <v>7.0363</v>
      </c>
      <c r="R11" s="33">
        <f t="shared" si="1"/>
        <v>1.2660162031179076</v>
      </c>
      <c r="S11" s="34">
        <f t="shared" si="2"/>
        <v>0.5403727696234971</v>
      </c>
      <c r="T11" s="35">
        <f t="shared" si="3"/>
        <v>1.8063889727414049</v>
      </c>
    </row>
    <row r="12" spans="2:20" ht="15" customHeight="1">
      <c r="B12" s="51"/>
      <c r="C12" s="52"/>
      <c r="D12" s="55"/>
      <c r="E12" s="78"/>
      <c r="F12" s="59"/>
      <c r="G12" s="61"/>
      <c r="H12" s="57"/>
      <c r="I12" s="13" t="s">
        <v>17</v>
      </c>
      <c r="J12" s="14">
        <v>0.3</v>
      </c>
      <c r="K12" s="15">
        <f>$F$11*$H$11*J12</f>
        <v>0.3652641418810393</v>
      </c>
      <c r="L12" s="16">
        <f>$G$11*$H$11*J12</f>
        <v>0.15590542641263871</v>
      </c>
      <c r="M12" s="17">
        <f t="shared" si="0"/>
        <v>0.521169568293678</v>
      </c>
      <c r="N12" s="18"/>
      <c r="O12" s="85"/>
      <c r="P12" s="88"/>
      <c r="R12" s="19">
        <f t="shared" si="1"/>
        <v>1.8990243046768616</v>
      </c>
      <c r="S12" s="20">
        <f t="shared" si="2"/>
        <v>0.8105591544352457</v>
      </c>
      <c r="T12" s="21">
        <f t="shared" si="3"/>
        <v>2.7095834591121073</v>
      </c>
    </row>
    <row r="13" spans="2:20" ht="15" customHeight="1">
      <c r="B13" s="51"/>
      <c r="C13" s="52"/>
      <c r="D13" s="55"/>
      <c r="E13" s="78"/>
      <c r="F13" s="59"/>
      <c r="G13" s="61"/>
      <c r="H13" s="57"/>
      <c r="I13" s="22" t="s">
        <v>18</v>
      </c>
      <c r="J13" s="23">
        <v>0.2</v>
      </c>
      <c r="K13" s="24">
        <f>$F$11*$H$11*J13</f>
        <v>0.24350942792069286</v>
      </c>
      <c r="L13" s="25">
        <f>$G$11*$H$11*J13</f>
        <v>0.10393695094175914</v>
      </c>
      <c r="M13" s="26">
        <f t="shared" si="0"/>
        <v>0.347446378862452</v>
      </c>
      <c r="N13" s="18"/>
      <c r="O13" s="85"/>
      <c r="P13" s="88"/>
      <c r="R13" s="27">
        <f t="shared" si="1"/>
        <v>1.2660162031179076</v>
      </c>
      <c r="S13" s="28">
        <f t="shared" si="2"/>
        <v>0.5403727696234971</v>
      </c>
      <c r="T13" s="29">
        <f t="shared" si="3"/>
        <v>1.8063889727414049</v>
      </c>
    </row>
    <row r="14" spans="2:20" ht="15" customHeight="1">
      <c r="B14" s="50" t="s">
        <v>21</v>
      </c>
      <c r="C14" s="52">
        <f>4600/2</f>
        <v>2300</v>
      </c>
      <c r="D14" s="55">
        <f>1750/2</f>
        <v>875</v>
      </c>
      <c r="E14" s="78"/>
      <c r="F14" s="59">
        <f>C14/$E$5</f>
        <v>1.1878508679058188</v>
      </c>
      <c r="G14" s="61">
        <f>D14/$E$5</f>
        <v>0.45189978670330067</v>
      </c>
      <c r="H14" s="57">
        <v>1.15</v>
      </c>
      <c r="I14" s="13" t="s">
        <v>15</v>
      </c>
      <c r="J14" s="14">
        <v>0.2</v>
      </c>
      <c r="K14" s="30">
        <f>$F$14*$H$14*J14</f>
        <v>0.2732056996183383</v>
      </c>
      <c r="L14" s="31">
        <f>$G$14*$H$14*J14</f>
        <v>0.10393695094175914</v>
      </c>
      <c r="M14" s="32">
        <f t="shared" si="0"/>
        <v>0.37714265056009744</v>
      </c>
      <c r="N14" s="18"/>
      <c r="O14" s="86"/>
      <c r="P14" s="89"/>
      <c r="R14" s="33">
        <f t="shared" si="1"/>
        <v>1.4204084230103353</v>
      </c>
      <c r="S14" s="34">
        <f t="shared" si="2"/>
        <v>0.5403727696234971</v>
      </c>
      <c r="T14" s="35">
        <f t="shared" si="3"/>
        <v>1.9607811926338323</v>
      </c>
    </row>
    <row r="15" spans="2:20" ht="15" customHeight="1">
      <c r="B15" s="51"/>
      <c r="C15" s="52"/>
      <c r="D15" s="55"/>
      <c r="E15" s="78"/>
      <c r="F15" s="59"/>
      <c r="G15" s="61"/>
      <c r="H15" s="57"/>
      <c r="I15" s="13" t="s">
        <v>17</v>
      </c>
      <c r="J15" s="14">
        <v>0.3</v>
      </c>
      <c r="K15" s="15">
        <f>$F$14*$H$14*J15</f>
        <v>0.40980854942750744</v>
      </c>
      <c r="L15" s="16">
        <f>$G$14*$H$14*J15</f>
        <v>0.15590542641263871</v>
      </c>
      <c r="M15" s="17">
        <f t="shared" si="0"/>
        <v>0.5657139758401462</v>
      </c>
      <c r="N15" s="18"/>
      <c r="O15" s="84" t="s">
        <v>33</v>
      </c>
      <c r="P15" s="90">
        <v>133</v>
      </c>
      <c r="R15" s="19">
        <f t="shared" si="1"/>
        <v>2.130612634515503</v>
      </c>
      <c r="S15" s="20">
        <f t="shared" si="2"/>
        <v>0.8105591544352457</v>
      </c>
      <c r="T15" s="21">
        <f t="shared" si="3"/>
        <v>2.9411717889507485</v>
      </c>
    </row>
    <row r="16" spans="2:20" ht="15" customHeight="1">
      <c r="B16" s="51"/>
      <c r="C16" s="52"/>
      <c r="D16" s="55"/>
      <c r="E16" s="78"/>
      <c r="F16" s="59"/>
      <c r="G16" s="61"/>
      <c r="H16" s="57"/>
      <c r="I16" s="22" t="s">
        <v>18</v>
      </c>
      <c r="J16" s="23">
        <v>0.2</v>
      </c>
      <c r="K16" s="24">
        <f>$F$14*$H$14*J16</f>
        <v>0.2732056996183383</v>
      </c>
      <c r="L16" s="25">
        <f>$G$14*$H$14*J16</f>
        <v>0.10393695094175914</v>
      </c>
      <c r="M16" s="26">
        <f t="shared" si="0"/>
        <v>0.37714265056009744</v>
      </c>
      <c r="N16" s="18"/>
      <c r="O16" s="85"/>
      <c r="P16" s="91"/>
      <c r="R16" s="27">
        <f t="shared" si="1"/>
        <v>1.4204084230103353</v>
      </c>
      <c r="S16" s="28">
        <f t="shared" si="2"/>
        <v>0.5403727696234971</v>
      </c>
      <c r="T16" s="29">
        <f t="shared" si="3"/>
        <v>1.9607811926338323</v>
      </c>
    </row>
    <row r="17" spans="2:20" ht="15" customHeight="1">
      <c r="B17" s="50" t="s">
        <v>22</v>
      </c>
      <c r="C17" s="52">
        <f>5000/2</f>
        <v>2500</v>
      </c>
      <c r="D17" s="55">
        <f>1750/2</f>
        <v>875</v>
      </c>
      <c r="E17" s="78"/>
      <c r="F17" s="59">
        <f>C17/$E$5</f>
        <v>1.2911422477237162</v>
      </c>
      <c r="G17" s="61">
        <f>D17/$E$5</f>
        <v>0.45189978670330067</v>
      </c>
      <c r="H17" s="57">
        <v>1.15</v>
      </c>
      <c r="I17" s="13" t="s">
        <v>15</v>
      </c>
      <c r="J17" s="14">
        <v>0.2</v>
      </c>
      <c r="K17" s="30">
        <f>$F$17*$H$17*J17</f>
        <v>0.2969627169764547</v>
      </c>
      <c r="L17" s="31">
        <f>$G$17*$H$17*J17</f>
        <v>0.10393695094175914</v>
      </c>
      <c r="M17" s="32">
        <f t="shared" si="0"/>
        <v>0.40089966791821385</v>
      </c>
      <c r="N17" s="18"/>
      <c r="O17" s="85"/>
      <c r="P17" s="91"/>
      <c r="R17" s="33">
        <f t="shared" si="1"/>
        <v>1.5439221989242777</v>
      </c>
      <c r="S17" s="34">
        <f t="shared" si="2"/>
        <v>0.5403727696234971</v>
      </c>
      <c r="T17" s="35">
        <f t="shared" si="3"/>
        <v>2.0842949685477747</v>
      </c>
    </row>
    <row r="18" spans="2:20" ht="15" customHeight="1">
      <c r="B18" s="51"/>
      <c r="C18" s="52"/>
      <c r="D18" s="55"/>
      <c r="E18" s="78"/>
      <c r="F18" s="59"/>
      <c r="G18" s="61"/>
      <c r="H18" s="57"/>
      <c r="I18" s="13" t="s">
        <v>17</v>
      </c>
      <c r="J18" s="14">
        <v>0.3</v>
      </c>
      <c r="K18" s="15">
        <f>$F$17*$H$17*J18</f>
        <v>0.445444075464682</v>
      </c>
      <c r="L18" s="16">
        <f>$G$17*$H$17*J18</f>
        <v>0.15590542641263871</v>
      </c>
      <c r="M18" s="17">
        <f t="shared" si="0"/>
        <v>0.6013495018773207</v>
      </c>
      <c r="N18" s="18"/>
      <c r="O18" s="86"/>
      <c r="P18" s="92"/>
      <c r="R18" s="19">
        <f t="shared" si="1"/>
        <v>2.3158832983864164</v>
      </c>
      <c r="S18" s="20">
        <f t="shared" si="2"/>
        <v>0.8105591544352457</v>
      </c>
      <c r="T18" s="21">
        <f t="shared" si="3"/>
        <v>3.126442452821662</v>
      </c>
    </row>
    <row r="19" spans="2:20" ht="15" customHeight="1">
      <c r="B19" s="51"/>
      <c r="C19" s="52"/>
      <c r="D19" s="55"/>
      <c r="E19" s="78"/>
      <c r="F19" s="59"/>
      <c r="G19" s="61"/>
      <c r="H19" s="57"/>
      <c r="I19" s="22" t="s">
        <v>18</v>
      </c>
      <c r="J19" s="23">
        <v>0.2</v>
      </c>
      <c r="K19" s="24">
        <f>$F$17*$H$17*J19</f>
        <v>0.2969627169764547</v>
      </c>
      <c r="L19" s="25">
        <f>$G$17*$H$17*J19</f>
        <v>0.10393695094175914</v>
      </c>
      <c r="M19" s="26">
        <f t="shared" si="0"/>
        <v>0.40089966791821385</v>
      </c>
      <c r="N19" s="18"/>
      <c r="O19" s="85" t="s">
        <v>23</v>
      </c>
      <c r="P19" s="91">
        <v>180</v>
      </c>
      <c r="R19" s="27">
        <f t="shared" si="1"/>
        <v>1.5439221989242777</v>
      </c>
      <c r="S19" s="28">
        <f t="shared" si="2"/>
        <v>0.5403727696234971</v>
      </c>
      <c r="T19" s="29">
        <f t="shared" si="3"/>
        <v>2.0842949685477747</v>
      </c>
    </row>
    <row r="20" spans="2:20" ht="15" customHeight="1">
      <c r="B20" s="51" t="s">
        <v>24</v>
      </c>
      <c r="C20" s="52">
        <f>5600/2</f>
        <v>2800</v>
      </c>
      <c r="D20" s="55">
        <f>1750/2</f>
        <v>875</v>
      </c>
      <c r="E20" s="78"/>
      <c r="F20" s="59">
        <f>C20/$E$5</f>
        <v>1.4460793174505622</v>
      </c>
      <c r="G20" s="61">
        <f>D20/$E$5</f>
        <v>0.45189978670330067</v>
      </c>
      <c r="H20" s="57">
        <v>1.15</v>
      </c>
      <c r="I20" s="13" t="s">
        <v>15</v>
      </c>
      <c r="J20" s="14">
        <v>0.2</v>
      </c>
      <c r="K20" s="30">
        <f>$F$20*$H$20*J20</f>
        <v>0.3325982430136293</v>
      </c>
      <c r="L20" s="31">
        <f>$G$20*$H$20*J20</f>
        <v>0.10393695094175914</v>
      </c>
      <c r="M20" s="32">
        <f t="shared" si="0"/>
        <v>0.4365351939553884</v>
      </c>
      <c r="N20" s="18"/>
      <c r="O20" s="85"/>
      <c r="P20" s="91"/>
      <c r="R20" s="33">
        <f t="shared" si="1"/>
        <v>1.729192862795191</v>
      </c>
      <c r="S20" s="34">
        <f t="shared" si="2"/>
        <v>0.5403727696234971</v>
      </c>
      <c r="T20" s="35">
        <f t="shared" si="3"/>
        <v>2.269565632418688</v>
      </c>
    </row>
    <row r="21" spans="2:20" ht="15" customHeight="1">
      <c r="B21" s="51"/>
      <c r="C21" s="52"/>
      <c r="D21" s="55"/>
      <c r="E21" s="78"/>
      <c r="F21" s="59"/>
      <c r="G21" s="61"/>
      <c r="H21" s="57"/>
      <c r="I21" s="13" t="s">
        <v>17</v>
      </c>
      <c r="J21" s="14">
        <v>0.3</v>
      </c>
      <c r="K21" s="15">
        <f>$F$20*$H$20*J21</f>
        <v>0.49889736452044386</v>
      </c>
      <c r="L21" s="16">
        <f>$G$20*$H$20*J21</f>
        <v>0.15590542641263871</v>
      </c>
      <c r="M21" s="17">
        <f t="shared" si="0"/>
        <v>0.6548027909330826</v>
      </c>
      <c r="N21" s="18"/>
      <c r="O21" s="85"/>
      <c r="P21" s="91"/>
      <c r="R21" s="19">
        <f t="shared" si="1"/>
        <v>2.5937892941927863</v>
      </c>
      <c r="S21" s="20">
        <f t="shared" si="2"/>
        <v>0.8105591544352457</v>
      </c>
      <c r="T21" s="21">
        <f t="shared" si="3"/>
        <v>3.4043484486280318</v>
      </c>
    </row>
    <row r="22" spans="2:20" ht="15" customHeight="1" thickBot="1">
      <c r="B22" s="53"/>
      <c r="C22" s="54"/>
      <c r="D22" s="56"/>
      <c r="E22" s="79"/>
      <c r="F22" s="60"/>
      <c r="G22" s="62"/>
      <c r="H22" s="58"/>
      <c r="I22" s="36" t="s">
        <v>18</v>
      </c>
      <c r="J22" s="37">
        <v>0.2</v>
      </c>
      <c r="K22" s="38">
        <f>$F$20*$H$20*J22</f>
        <v>0.3325982430136293</v>
      </c>
      <c r="L22" s="39">
        <f>$G$20*$H$20*J22</f>
        <v>0.10393695094175914</v>
      </c>
      <c r="M22" s="40">
        <f t="shared" si="0"/>
        <v>0.4365351939553884</v>
      </c>
      <c r="N22" s="18"/>
      <c r="O22" s="93"/>
      <c r="P22" s="94"/>
      <c r="R22" s="41">
        <f t="shared" si="1"/>
        <v>1.729192862795191</v>
      </c>
      <c r="S22" s="42">
        <f t="shared" si="2"/>
        <v>0.5403727696234971</v>
      </c>
      <c r="T22" s="43">
        <f t="shared" si="3"/>
        <v>2.269565632418688</v>
      </c>
    </row>
    <row r="23" spans="11:18" ht="10.5" thickTop="1">
      <c r="K23" s="44"/>
      <c r="R23" s="44"/>
    </row>
    <row r="24" spans="2:18" ht="12.75">
      <c r="B24" s="45" t="s">
        <v>25</v>
      </c>
      <c r="I24" s="46"/>
      <c r="M24" s="46"/>
      <c r="R24" s="44"/>
    </row>
    <row r="25" spans="8:11" ht="9.75">
      <c r="H25" s="47"/>
      <c r="J25" s="48"/>
      <c r="K25" s="2"/>
    </row>
    <row r="26" spans="2:12" ht="9.75">
      <c r="B26" s="49" t="s">
        <v>26</v>
      </c>
      <c r="H26" s="47"/>
      <c r="L26" s="48"/>
    </row>
    <row r="27" spans="2:12" ht="9.75">
      <c r="B27" s="47" t="s">
        <v>27</v>
      </c>
      <c r="F27" s="1" t="s">
        <v>28</v>
      </c>
      <c r="H27" s="47"/>
      <c r="L27" s="48"/>
    </row>
    <row r="28" spans="2:12" ht="9.75">
      <c r="B28" s="47" t="s">
        <v>29</v>
      </c>
      <c r="F28" s="1" t="s">
        <v>30</v>
      </c>
      <c r="L28" s="48"/>
    </row>
    <row r="29" spans="2:12" ht="9.75">
      <c r="B29" s="47" t="s">
        <v>31</v>
      </c>
      <c r="F29" s="1" t="s">
        <v>32</v>
      </c>
      <c r="L29" s="48"/>
    </row>
  </sheetData>
  <sheetProtection password="C7B4" sheet="1"/>
  <mergeCells count="50">
    <mergeCell ref="P15:P18"/>
    <mergeCell ref="O19:O22"/>
    <mergeCell ref="P19:P22"/>
    <mergeCell ref="O5:P7"/>
    <mergeCell ref="K5:M6"/>
    <mergeCell ref="H8:H10"/>
    <mergeCell ref="O8:O10"/>
    <mergeCell ref="P8:P10"/>
    <mergeCell ref="I5:J6"/>
    <mergeCell ref="H5:H7"/>
    <mergeCell ref="R5:T6"/>
    <mergeCell ref="F14:F16"/>
    <mergeCell ref="G14:G16"/>
    <mergeCell ref="F17:F19"/>
    <mergeCell ref="H17:H19"/>
    <mergeCell ref="H14:H16"/>
    <mergeCell ref="G11:G13"/>
    <mergeCell ref="O11:O14"/>
    <mergeCell ref="P11:P14"/>
    <mergeCell ref="O15:O18"/>
    <mergeCell ref="C5:D6"/>
    <mergeCell ref="E5:E7"/>
    <mergeCell ref="F5:G6"/>
    <mergeCell ref="D17:D19"/>
    <mergeCell ref="D14:D16"/>
    <mergeCell ref="G17:G19"/>
    <mergeCell ref="E8:E22"/>
    <mergeCell ref="F8:F10"/>
    <mergeCell ref="G8:G10"/>
    <mergeCell ref="F11:F13"/>
    <mergeCell ref="B2:T2"/>
    <mergeCell ref="B11:B13"/>
    <mergeCell ref="C11:C13"/>
    <mergeCell ref="D11:D13"/>
    <mergeCell ref="H11:H13"/>
    <mergeCell ref="B8:B10"/>
    <mergeCell ref="C8:C10"/>
    <mergeCell ref="B3:T3"/>
    <mergeCell ref="D8:D10"/>
    <mergeCell ref="B5:B7"/>
    <mergeCell ref="B14:B16"/>
    <mergeCell ref="C14:C16"/>
    <mergeCell ref="B20:B22"/>
    <mergeCell ref="C20:C22"/>
    <mergeCell ref="D20:D22"/>
    <mergeCell ref="H20:H22"/>
    <mergeCell ref="B17:B19"/>
    <mergeCell ref="C17:C19"/>
    <mergeCell ref="F20:F22"/>
    <mergeCell ref="G20:G22"/>
  </mergeCells>
  <printOptions/>
  <pageMargins left="1.220472440944882" right="0.2755905511811024" top="1.3385826771653544" bottom="0.7874015748031497" header="0.984251968503937" footer="0.5118110236220472"/>
  <pageSetup horizontalDpi="300" verticalDpi="300" orientation="landscape" paperSize="9" r:id="rId1"/>
  <headerFooter alignWithMargins="0">
    <oddFooter>&amp;L&amp;8File: &amp;F - &amp;A&amp;RPag.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</dc:creator>
  <cp:keywords/>
  <dc:description/>
  <cp:lastModifiedBy>Valued Acer Customer</cp:lastModifiedBy>
  <cp:lastPrinted>2008-10-31T13:39:41Z</cp:lastPrinted>
  <dcterms:created xsi:type="dcterms:W3CDTF">2006-04-24T09:07:48Z</dcterms:created>
  <dcterms:modified xsi:type="dcterms:W3CDTF">2008-10-31T13:39:43Z</dcterms:modified>
  <cp:category/>
  <cp:version/>
  <cp:contentType/>
  <cp:contentStatus/>
</cp:coreProperties>
</file>